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248" i="1" l="1"/>
  <c r="F129" i="1"/>
  <c r="G129" i="1"/>
  <c r="E129" i="1"/>
  <c r="F93" i="1"/>
  <c r="G93" i="1"/>
  <c r="E93" i="1"/>
  <c r="E231" i="1" l="1"/>
  <c r="E204" i="1"/>
  <c r="E199" i="1"/>
  <c r="E194" i="1"/>
  <c r="E165" i="1"/>
  <c r="E134" i="1"/>
  <c r="E121" i="1"/>
  <c r="E87" i="1"/>
  <c r="E82" i="1"/>
  <c r="E72" i="1"/>
  <c r="E44" i="1"/>
  <c r="E23" i="1"/>
  <c r="E5" i="1"/>
  <c r="E19" i="1"/>
  <c r="E9" i="1"/>
  <c r="E10" i="1"/>
  <c r="E6" i="1"/>
  <c r="E7" i="1"/>
  <c r="F226" i="1"/>
  <c r="G226" i="1"/>
  <c r="E227" i="1"/>
  <c r="E220" i="1"/>
  <c r="F251" i="1"/>
  <c r="G251" i="1"/>
  <c r="E251" i="1"/>
  <c r="G204" i="1"/>
  <c r="F204" i="1"/>
  <c r="F190" i="1"/>
  <c r="G190" i="1"/>
  <c r="E190" i="1"/>
  <c r="G72" i="1"/>
  <c r="F72" i="1"/>
  <c r="F242" i="1"/>
  <c r="F241" i="1" s="1"/>
  <c r="G242" i="1"/>
  <c r="G241" i="1"/>
  <c r="E241" i="1"/>
  <c r="E242" i="1"/>
  <c r="F233" i="1"/>
  <c r="G233" i="1"/>
  <c r="E233" i="1"/>
  <c r="F227" i="1"/>
  <c r="G227" i="1"/>
  <c r="H225" i="1"/>
  <c r="G224" i="1"/>
  <c r="F224" i="1"/>
  <c r="F223" i="1" s="1"/>
  <c r="G223" i="1"/>
  <c r="E223" i="1"/>
  <c r="H219" i="1"/>
  <c r="G218" i="1"/>
  <c r="F218" i="1"/>
  <c r="F217" i="1" s="1"/>
  <c r="H217" i="1" s="1"/>
  <c r="E218" i="1"/>
  <c r="G217" i="1"/>
  <c r="E217" i="1"/>
  <c r="F214" i="1"/>
  <c r="G214" i="1"/>
  <c r="E214" i="1"/>
  <c r="H215" i="1"/>
  <c r="F200" i="1"/>
  <c r="F201" i="1"/>
  <c r="G201" i="1"/>
  <c r="G200" i="1" s="1"/>
  <c r="E201" i="1"/>
  <c r="E200" i="1" s="1"/>
  <c r="H203" i="1"/>
  <c r="F167" i="1"/>
  <c r="F166" i="1" s="1"/>
  <c r="G167" i="1"/>
  <c r="G166" i="1" s="1"/>
  <c r="E167" i="1"/>
  <c r="H168" i="1"/>
  <c r="E166" i="1"/>
  <c r="F146" i="1"/>
  <c r="G146" i="1"/>
  <c r="E146" i="1"/>
  <c r="H150" i="1"/>
  <c r="G141" i="1"/>
  <c r="F141" i="1"/>
  <c r="F136" i="1"/>
  <c r="G136" i="1"/>
  <c r="E136" i="1"/>
  <c r="H139" i="1"/>
  <c r="H137" i="1"/>
  <c r="F128" i="1"/>
  <c r="G128" i="1"/>
  <c r="G132" i="1"/>
  <c r="F132" i="1"/>
  <c r="E132" i="1"/>
  <c r="E128" i="1" s="1"/>
  <c r="H131" i="1"/>
  <c r="F84" i="1"/>
  <c r="G84" i="1"/>
  <c r="G83" i="1" s="1"/>
  <c r="G82" i="1" s="1"/>
  <c r="E84" i="1"/>
  <c r="H85" i="1"/>
  <c r="H86" i="1"/>
  <c r="F83" i="1"/>
  <c r="F82" i="1" s="1"/>
  <c r="E83" i="1"/>
  <c r="H81" i="1"/>
  <c r="G80" i="1"/>
  <c r="F80" i="1"/>
  <c r="E80" i="1"/>
  <c r="H79" i="1"/>
  <c r="G78" i="1"/>
  <c r="F78" i="1"/>
  <c r="E78" i="1"/>
  <c r="G63" i="1"/>
  <c r="F63" i="1"/>
  <c r="H67" i="1"/>
  <c r="H80" i="1" l="1"/>
  <c r="H224" i="1"/>
  <c r="H223" i="1"/>
  <c r="H218" i="1"/>
  <c r="H166" i="1"/>
  <c r="H167" i="1"/>
  <c r="H132" i="1"/>
  <c r="H82" i="1"/>
  <c r="H84" i="1"/>
  <c r="H83" i="1"/>
  <c r="H78" i="1"/>
  <c r="E55" i="1"/>
  <c r="F56" i="1"/>
  <c r="G56" i="1"/>
  <c r="E56" i="1"/>
  <c r="F60" i="1"/>
  <c r="G60" i="1"/>
  <c r="E60" i="1"/>
  <c r="H59" i="1"/>
  <c r="F33" i="1"/>
  <c r="G33" i="1"/>
  <c r="E33" i="1"/>
  <c r="F10" i="1"/>
  <c r="G10" i="1"/>
  <c r="F16" i="1"/>
  <c r="G16" i="1"/>
  <c r="E16" i="1"/>
  <c r="H17" i="1"/>
  <c r="F55" i="1" l="1"/>
  <c r="G55" i="1"/>
  <c r="H48" i="1"/>
  <c r="H42" i="1"/>
  <c r="H230" i="1" l="1"/>
  <c r="H249" i="1" l="1"/>
  <c r="H245" i="1"/>
  <c r="H236" i="1"/>
  <c r="H237" i="1"/>
  <c r="H209" i="1"/>
  <c r="H208" i="1"/>
  <c r="H207" i="1"/>
  <c r="H164" i="1"/>
  <c r="H160" i="1"/>
  <c r="H159" i="1"/>
  <c r="G158" i="1"/>
  <c r="F158" i="1"/>
  <c r="E158" i="1"/>
  <c r="H149" i="1"/>
  <c r="G113" i="1"/>
  <c r="F113" i="1"/>
  <c r="E113" i="1"/>
  <c r="E102" i="1"/>
  <c r="F70" i="1"/>
  <c r="F69" i="1" s="1"/>
  <c r="E70" i="1"/>
  <c r="H64" i="1"/>
  <c r="H30" i="1"/>
  <c r="G28" i="1"/>
  <c r="F28" i="1"/>
  <c r="E28" i="1"/>
  <c r="H27" i="1"/>
  <c r="H26" i="1"/>
  <c r="H21" i="1"/>
  <c r="G20" i="1"/>
  <c r="F20" i="1"/>
  <c r="E20" i="1"/>
  <c r="F7" i="1"/>
  <c r="G155" i="1"/>
  <c r="G154" i="1" s="1"/>
  <c r="F155" i="1"/>
  <c r="F154" i="1" s="1"/>
  <c r="E155" i="1"/>
  <c r="E154" i="1" s="1"/>
  <c r="G247" i="1"/>
  <c r="F248" i="1"/>
  <c r="F247" i="1" s="1"/>
  <c r="G244" i="1"/>
  <c r="F244" i="1"/>
  <c r="H248" i="1" l="1"/>
  <c r="H244" i="1"/>
  <c r="H154" i="1"/>
  <c r="H155" i="1"/>
  <c r="H156" i="1"/>
  <c r="F213" i="1"/>
  <c r="E213" i="1"/>
  <c r="G206" i="1"/>
  <c r="F206" i="1"/>
  <c r="H206" i="1" l="1"/>
  <c r="G213" i="1"/>
  <c r="G163" i="1"/>
  <c r="F163" i="1"/>
  <c r="H148" i="1"/>
  <c r="H99" i="1"/>
  <c r="G89" i="1"/>
  <c r="F89" i="1"/>
  <c r="F88" i="1" s="1"/>
  <c r="H91" i="1"/>
  <c r="G70" i="1"/>
  <c r="G69" i="1" s="1"/>
  <c r="F25" i="1"/>
  <c r="E163" i="1"/>
  <c r="H163" i="1" l="1"/>
  <c r="E244" i="1"/>
  <c r="E206" i="1"/>
  <c r="E210" i="1" l="1"/>
  <c r="E205" i="1" s="1"/>
  <c r="F250" i="1" l="1"/>
  <c r="F246" i="1" s="1"/>
  <c r="E250" i="1"/>
  <c r="H240" i="1"/>
  <c r="G239" i="1"/>
  <c r="F239" i="1"/>
  <c r="E239" i="1"/>
  <c r="H238" i="1"/>
  <c r="H234" i="1"/>
  <c r="H227" i="1"/>
  <c r="E226" i="1"/>
  <c r="H222" i="1"/>
  <c r="G221" i="1"/>
  <c r="G220" i="1" s="1"/>
  <c r="F221" i="1"/>
  <c r="E221" i="1"/>
  <c r="H212" i="1"/>
  <c r="H211" i="1"/>
  <c r="G210" i="1"/>
  <c r="G205" i="1" s="1"/>
  <c r="F210" i="1"/>
  <c r="F205" i="1" s="1"/>
  <c r="H202" i="1"/>
  <c r="F199" i="1"/>
  <c r="H198" i="1"/>
  <c r="H197" i="1"/>
  <c r="G196" i="1"/>
  <c r="F196" i="1"/>
  <c r="F195" i="1" s="1"/>
  <c r="F194" i="1" s="1"/>
  <c r="E196" i="1"/>
  <c r="E195" i="1" s="1"/>
  <c r="H192" i="1"/>
  <c r="H191" i="1"/>
  <c r="G189" i="1"/>
  <c r="F189" i="1"/>
  <c r="E189" i="1"/>
  <c r="H188" i="1"/>
  <c r="G187" i="1"/>
  <c r="F187" i="1"/>
  <c r="E187" i="1"/>
  <c r="G186" i="1"/>
  <c r="F186" i="1"/>
  <c r="E186" i="1"/>
  <c r="H185" i="1"/>
  <c r="G184" i="1"/>
  <c r="F184" i="1"/>
  <c r="E184" i="1"/>
  <c r="G183" i="1"/>
  <c r="F183" i="1"/>
  <c r="E183" i="1"/>
  <c r="H182" i="1"/>
  <c r="G181" i="1"/>
  <c r="F181" i="1"/>
  <c r="F180" i="1" s="1"/>
  <c r="E181" i="1"/>
  <c r="E180" i="1" s="1"/>
  <c r="H179" i="1"/>
  <c r="G178" i="1"/>
  <c r="F178" i="1"/>
  <c r="E178" i="1"/>
  <c r="G177" i="1"/>
  <c r="F177" i="1"/>
  <c r="E177" i="1"/>
  <c r="H176" i="1"/>
  <c r="H175" i="1"/>
  <c r="G174" i="1"/>
  <c r="F174" i="1"/>
  <c r="E174" i="1"/>
  <c r="G173" i="1"/>
  <c r="F173" i="1"/>
  <c r="E173" i="1"/>
  <c r="H172" i="1"/>
  <c r="H171" i="1"/>
  <c r="G170" i="1"/>
  <c r="G169" i="1" s="1"/>
  <c r="F170" i="1"/>
  <c r="F169" i="1" s="1"/>
  <c r="E170" i="1"/>
  <c r="E169" i="1" s="1"/>
  <c r="H162" i="1"/>
  <c r="H161" i="1"/>
  <c r="G157" i="1"/>
  <c r="F157" i="1"/>
  <c r="E157" i="1"/>
  <c r="H153" i="1"/>
  <c r="G152" i="1"/>
  <c r="F152" i="1"/>
  <c r="E152" i="1"/>
  <c r="G151" i="1"/>
  <c r="F151" i="1"/>
  <c r="E151" i="1"/>
  <c r="G145" i="1"/>
  <c r="F145" i="1"/>
  <c r="E145" i="1"/>
  <c r="H144" i="1"/>
  <c r="H143" i="1"/>
  <c r="H142" i="1"/>
  <c r="G140" i="1"/>
  <c r="F140" i="1"/>
  <c r="E141" i="1"/>
  <c r="E140" i="1" s="1"/>
  <c r="H138" i="1"/>
  <c r="G135" i="1"/>
  <c r="F135" i="1"/>
  <c r="E135" i="1"/>
  <c r="H130" i="1"/>
  <c r="H127" i="1"/>
  <c r="G126" i="1"/>
  <c r="F126" i="1"/>
  <c r="E126" i="1"/>
  <c r="G125" i="1"/>
  <c r="F125" i="1"/>
  <c r="E125" i="1"/>
  <c r="H124" i="1"/>
  <c r="G123" i="1"/>
  <c r="F123" i="1"/>
  <c r="E123" i="1"/>
  <c r="G122" i="1"/>
  <c r="F122" i="1"/>
  <c r="E122" i="1"/>
  <c r="H120" i="1"/>
  <c r="H119" i="1"/>
  <c r="G118" i="1"/>
  <c r="F118" i="1"/>
  <c r="E118" i="1"/>
  <c r="G117" i="1"/>
  <c r="F117" i="1"/>
  <c r="E117" i="1"/>
  <c r="H116" i="1"/>
  <c r="H115" i="1"/>
  <c r="H114" i="1"/>
  <c r="F112" i="1"/>
  <c r="E112" i="1"/>
  <c r="H111" i="1"/>
  <c r="H109" i="1"/>
  <c r="H108" i="1"/>
  <c r="H107" i="1"/>
  <c r="H106" i="1"/>
  <c r="H105" i="1"/>
  <c r="H104" i="1"/>
  <c r="H103" i="1"/>
  <c r="G102" i="1"/>
  <c r="F102" i="1"/>
  <c r="G101" i="1"/>
  <c r="F101" i="1"/>
  <c r="E101" i="1"/>
  <c r="H100" i="1"/>
  <c r="H98" i="1"/>
  <c r="H97" i="1"/>
  <c r="H96" i="1"/>
  <c r="H95" i="1"/>
  <c r="H94" i="1"/>
  <c r="G92" i="1"/>
  <c r="F92" i="1"/>
  <c r="E92" i="1"/>
  <c r="H90" i="1"/>
  <c r="G88" i="1"/>
  <c r="E89" i="1"/>
  <c r="E88" i="1"/>
  <c r="H77" i="1"/>
  <c r="G76" i="1"/>
  <c r="F76" i="1"/>
  <c r="E76" i="1"/>
  <c r="H75" i="1"/>
  <c r="F74" i="1"/>
  <c r="E74" i="1"/>
  <c r="G73" i="1"/>
  <c r="F73" i="1"/>
  <c r="E73" i="1"/>
  <c r="E69" i="1"/>
  <c r="H68" i="1"/>
  <c r="G62" i="1"/>
  <c r="F62" i="1"/>
  <c r="E63" i="1"/>
  <c r="E62" i="1" s="1"/>
  <c r="H54" i="1"/>
  <c r="H53" i="1"/>
  <c r="G52" i="1"/>
  <c r="G51" i="1" s="1"/>
  <c r="F52" i="1"/>
  <c r="F51" i="1" s="1"/>
  <c r="E52" i="1"/>
  <c r="E51" i="1" s="1"/>
  <c r="E50" i="1" s="1"/>
  <c r="H49" i="1"/>
  <c r="H47" i="1"/>
  <c r="G46" i="1"/>
  <c r="G45" i="1" s="1"/>
  <c r="F46" i="1"/>
  <c r="F45" i="1" s="1"/>
  <c r="E46" i="1"/>
  <c r="E45" i="1" s="1"/>
  <c r="H43" i="1"/>
  <c r="H41" i="1"/>
  <c r="G40" i="1"/>
  <c r="G39" i="1" s="1"/>
  <c r="F40" i="1"/>
  <c r="E40" i="1"/>
  <c r="E39" i="1" s="1"/>
  <c r="E31" i="1" s="1"/>
  <c r="H38" i="1"/>
  <c r="G37" i="1"/>
  <c r="F37" i="1"/>
  <c r="E37" i="1"/>
  <c r="H36" i="1"/>
  <c r="H34" i="1"/>
  <c r="H29" i="1"/>
  <c r="E25" i="1"/>
  <c r="G25" i="1"/>
  <c r="H25" i="1" s="1"/>
  <c r="H22" i="1"/>
  <c r="G19" i="1"/>
  <c r="F19" i="1"/>
  <c r="H18" i="1"/>
  <c r="H16" i="1" s="1"/>
  <c r="F9" i="1"/>
  <c r="H15" i="1"/>
  <c r="H14" i="1"/>
  <c r="H13" i="1"/>
  <c r="H12" i="1"/>
  <c r="H11" i="1"/>
  <c r="G7" i="1"/>
  <c r="G6" i="1" s="1"/>
  <c r="F6" i="1"/>
  <c r="F165" i="1" l="1"/>
  <c r="G134" i="1"/>
  <c r="H19" i="1"/>
  <c r="F232" i="1"/>
  <c r="F231" i="1" s="1"/>
  <c r="H145" i="1"/>
  <c r="H169" i="1"/>
  <c r="F5" i="1"/>
  <c r="F254" i="1" s="1"/>
  <c r="G50" i="1"/>
  <c r="F121" i="1"/>
  <c r="G44" i="1"/>
  <c r="H151" i="1"/>
  <c r="H189" i="1"/>
  <c r="F32" i="1"/>
  <c r="H51" i="1"/>
  <c r="H93" i="1"/>
  <c r="H102" i="1"/>
  <c r="H157" i="1"/>
  <c r="H173" i="1"/>
  <c r="H183" i="1"/>
  <c r="H187" i="1"/>
  <c r="H226" i="1"/>
  <c r="H241" i="1"/>
  <c r="G24" i="1"/>
  <c r="F44" i="1"/>
  <c r="H76" i="1"/>
  <c r="H89" i="1"/>
  <c r="F87" i="1"/>
  <c r="H118" i="1"/>
  <c r="H126" i="1"/>
  <c r="H128" i="1"/>
  <c r="E32" i="1"/>
  <c r="E232" i="1"/>
  <c r="H40" i="1"/>
  <c r="F39" i="1"/>
  <c r="H39" i="1" s="1"/>
  <c r="H136" i="1"/>
  <c r="F134" i="1"/>
  <c r="H210" i="1"/>
  <c r="G250" i="1"/>
  <c r="G246" i="1" s="1"/>
  <c r="H10" i="1"/>
  <c r="G9" i="1"/>
  <c r="H33" i="1"/>
  <c r="G32" i="1"/>
  <c r="H73" i="1"/>
  <c r="H113" i="1"/>
  <c r="G112" i="1"/>
  <c r="H112" i="1" s="1"/>
  <c r="H122" i="1"/>
  <c r="G121" i="1"/>
  <c r="H140" i="1"/>
  <c r="H181" i="1"/>
  <c r="G180" i="1"/>
  <c r="G165" i="1" s="1"/>
  <c r="H196" i="1"/>
  <c r="G195" i="1"/>
  <c r="H200" i="1"/>
  <c r="G199" i="1"/>
  <c r="H199" i="1" s="1"/>
  <c r="H221" i="1"/>
  <c r="F220" i="1"/>
  <c r="H220" i="1" s="1"/>
  <c r="H233" i="1"/>
  <c r="G232" i="1"/>
  <c r="H20" i="1"/>
  <c r="F24" i="1"/>
  <c r="F23" i="1" s="1"/>
  <c r="H37" i="1"/>
  <c r="H46" i="1"/>
  <c r="H52" i="1"/>
  <c r="H56" i="1"/>
  <c r="H74" i="1"/>
  <c r="H88" i="1"/>
  <c r="H92" i="1"/>
  <c r="H101" i="1"/>
  <c r="H117" i="1"/>
  <c r="H123" i="1"/>
  <c r="H125" i="1"/>
  <c r="H129" i="1"/>
  <c r="H141" i="1"/>
  <c r="H146" i="1"/>
  <c r="H152" i="1"/>
  <c r="H158" i="1"/>
  <c r="H170" i="1"/>
  <c r="H174" i="1"/>
  <c r="H177" i="1"/>
  <c r="H178" i="1"/>
  <c r="H184" i="1"/>
  <c r="H186" i="1"/>
  <c r="H190" i="1"/>
  <c r="H201" i="1"/>
  <c r="H239" i="1"/>
  <c r="H62" i="1"/>
  <c r="H63" i="1"/>
  <c r="E24" i="1"/>
  <c r="H28" i="1"/>
  <c r="G23" i="1" l="1"/>
  <c r="H23" i="1" s="1"/>
  <c r="H247" i="1"/>
  <c r="H121" i="1"/>
  <c r="H72" i="1"/>
  <c r="H55" i="1"/>
  <c r="F50" i="1"/>
  <c r="H50" i="1" s="1"/>
  <c r="H44" i="1"/>
  <c r="H45" i="1"/>
  <c r="H24" i="1"/>
  <c r="H195" i="1"/>
  <c r="G194" i="1"/>
  <c r="H194" i="1" s="1"/>
  <c r="H180" i="1"/>
  <c r="H165" i="1"/>
  <c r="H32" i="1"/>
  <c r="G31" i="1"/>
  <c r="H246" i="1"/>
  <c r="H205" i="1"/>
  <c r="H204" i="1"/>
  <c r="G87" i="1"/>
  <c r="H87" i="1" s="1"/>
  <c r="H232" i="1"/>
  <c r="G231" i="1"/>
  <c r="H231" i="1" s="1"/>
  <c r="H9" i="1"/>
  <c r="G5" i="1"/>
  <c r="G254" i="1" s="1"/>
  <c r="H135" i="1"/>
  <c r="H134" i="1"/>
  <c r="F31" i="1"/>
  <c r="H31" i="1" l="1"/>
  <c r="H5" i="1"/>
  <c r="H254" i="1" l="1"/>
  <c r="E246" i="1"/>
  <c r="E249" i="1"/>
  <c r="E248" i="1"/>
  <c r="E247" i="1"/>
</calcChain>
</file>

<file path=xl/sharedStrings.xml><?xml version="1.0" encoding="utf-8"?>
<sst xmlns="http://schemas.openxmlformats.org/spreadsheetml/2006/main" count="449" uniqueCount="218">
  <si>
    <t>Dział</t>
  </si>
  <si>
    <t>Rozdział</t>
  </si>
  <si>
    <t>Paragraf</t>
  </si>
  <si>
    <t>Treść</t>
  </si>
  <si>
    <t>Plan wg Uchwały budżetowej</t>
  </si>
  <si>
    <t>Plan po zmianach</t>
  </si>
  <si>
    <t>Wykonanie</t>
  </si>
  <si>
    <t>%</t>
  </si>
  <si>
    <t>010</t>
  </si>
  <si>
    <t>Rolnictwo i łowiectwo</t>
  </si>
  <si>
    <t>01008</t>
  </si>
  <si>
    <t>Melioracje wodne</t>
  </si>
  <si>
    <t>Dochody bieżące, w tym:</t>
  </si>
  <si>
    <t>0690</t>
  </si>
  <si>
    <t>Wpływy z różnych opłat</t>
  </si>
  <si>
    <t>2700</t>
  </si>
  <si>
    <t>01010</t>
  </si>
  <si>
    <t>Infrastruktura wodociągowa i kanalizacyjna wsi</t>
  </si>
  <si>
    <t>0830</t>
  </si>
  <si>
    <t>Wpływy z usług</t>
  </si>
  <si>
    <t>0920</t>
  </si>
  <si>
    <t>Pozostałe odsetki</t>
  </si>
  <si>
    <t>0960</t>
  </si>
  <si>
    <t>Otrzymane spadki, zapisy i darowizny w postaci pieniężnej</t>
  </si>
  <si>
    <t>0970</t>
  </si>
  <si>
    <t>Wpływy z różnych dochodów</t>
  </si>
  <si>
    <t>Dochody majątkowe, w tym:</t>
  </si>
  <si>
    <t>6207</t>
  </si>
  <si>
    <t>Dotacje celowe w ramach programów finansowanych z udziałem środków europejskich oraz srodków, o których mowa w art.. 5 ust. 1 pkt 3 oraz ust. 3 pkt 5 i 6 ustawy, lub płatności w ramach budżetu środków europejskich</t>
  </si>
  <si>
    <t>6290</t>
  </si>
  <si>
    <t>Środki na dofinansowanie własnych inwestycji gmin (zwiazków gmin), powiatów (związków powiatów), samorzadów województw, pozyskane z innych źródeł</t>
  </si>
  <si>
    <t>01095</t>
  </si>
  <si>
    <t>Pozostała działalność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</si>
  <si>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</si>
  <si>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</si>
  <si>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2010</t>
  </si>
  <si>
    <t>Dotacje celowe otrzymane z budżetu państwa na realizację zadań bieżących z zakresu administracji rządowej oraz innych zadań zleconych gminie (związkom gmin) ustawami</t>
  </si>
  <si>
    <t>600</t>
  </si>
  <si>
    <t>Transport i łączność</t>
  </si>
  <si>
    <t>60016</t>
  </si>
  <si>
    <t>Drogi publiczne gminne</t>
  </si>
  <si>
    <t>0870</t>
  </si>
  <si>
    <t>Wpływy ze sprzedaży składników majątkowych</t>
  </si>
  <si>
    <t>700</t>
  </si>
  <si>
    <t>Gospodarka mieszkaniowa</t>
  </si>
  <si>
    <t>70005</t>
  </si>
  <si>
    <t>Gospodarka gruntami i nieruchomościami</t>
  </si>
  <si>
    <t>70095</t>
  </si>
  <si>
    <t>710</t>
  </si>
  <si>
    <t>Działalność usługowa</t>
  </si>
  <si>
    <t>71095</t>
  </si>
  <si>
    <t>750</t>
  </si>
  <si>
    <t>Administracja publiczna</t>
  </si>
  <si>
    <t>75011</t>
  </si>
  <si>
    <t>Urzędy wojewódzkie</t>
  </si>
  <si>
    <t>2360</t>
  </si>
  <si>
    <t>Dochody jednostek samorządu terytorialnego związane z realizacją zadań z zakresu administracji rządowej oraz innych zadań zleconych ustawami</t>
  </si>
  <si>
    <t>75023</t>
  </si>
  <si>
    <t>Urzędy gmin (miast i miast na prawach powiatu)</t>
  </si>
  <si>
    <t>75075</t>
  </si>
  <si>
    <t>2009</t>
  </si>
  <si>
    <t>Dotacje celowe w ramach programów finansowanych z udziałem środków europejskich oraz środków o których mowa w art.5 ust.1 pkt 3 oraz ust. 3 pkt 5 i 6 ustawy, lub płatności w ramach budżetu środków europejskich</t>
  </si>
  <si>
    <t>75095</t>
  </si>
  <si>
    <t>Dochody bieżące w tym: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</si>
  <si>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</si>
  <si>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</si>
  <si>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</si>
  <si>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</si>
  <si>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756</t>
  </si>
  <si>
    <t>75601</t>
  </si>
  <si>
    <t>Wpływy z podatku dochodowego od osób fizycznych</t>
  </si>
  <si>
    <t>0350</t>
  </si>
  <si>
    <t>Podatek od działalności gospodarczej osób fizycznych, opłacany w formie karty podatkowej</t>
  </si>
  <si>
    <t>75615</t>
  </si>
  <si>
    <t>Wpływy z podatku rolnego, podatku leśnego, podatku od czynności cywilnoprawnych, podatków i opłat lokalnych od osób prawnych i innych jednostek organizacyjnych</t>
  </si>
  <si>
    <t>0310</t>
  </si>
  <si>
    <t>Podatek od nieruchomości</t>
  </si>
  <si>
    <t>0320</t>
  </si>
  <si>
    <t>Podatek rolny</t>
  </si>
  <si>
    <t>0330</t>
  </si>
  <si>
    <t>Podatek leśny</t>
  </si>
  <si>
    <t>0340</t>
  </si>
  <si>
    <t>Podatek od środków transportowych</t>
  </si>
  <si>
    <t>0500</t>
  </si>
  <si>
    <t>Podatek od czynności cywilnoprawnych</t>
  </si>
  <si>
    <t>0910</t>
  </si>
  <si>
    <t>Odsetki od nieterminowych wpłat z tytułu podatków i opłat</t>
  </si>
  <si>
    <t>75616</t>
  </si>
  <si>
    <t>Wpływy z podatku rolnego, podatku leśnego, podatku od spadków i darowizn, podatku od czynności cywilno-prawnych oraz podatków i opłat lokalnych od osób fizycznych</t>
  </si>
  <si>
    <t>0360</t>
  </si>
  <si>
    <t>Podatek od spadków i darowizn</t>
  </si>
  <si>
    <t>0430</t>
  </si>
  <si>
    <t>Wpływy z opłaty targowej</t>
  </si>
  <si>
    <t>0490</t>
  </si>
  <si>
    <t>Wpływy z innych lokalnych opłat pobieranych przez jednostki samorządu terytorialnego na podstawie odrębvnych ustaw</t>
  </si>
  <si>
    <t>75618</t>
  </si>
  <si>
    <t>Wpływy z innych opłat stanowiących dochody jednostek samorządu terytorialnego na podstawie ustaw</t>
  </si>
  <si>
    <t>0410</t>
  </si>
  <si>
    <t>Wpływy z opłaty skarbowej</t>
  </si>
  <si>
    <t>0480</t>
  </si>
  <si>
    <t>Wpływy z opłat za zezwolenia na sprzedaż alkoholu</t>
  </si>
  <si>
    <t>75621</t>
  </si>
  <si>
    <t>Udziały gmin w podatkach stanowiących dochód budżetu państwa</t>
  </si>
  <si>
    <t>0010</t>
  </si>
  <si>
    <t>Podatek dochodowy od osób fizycznych</t>
  </si>
  <si>
    <t>0020</t>
  </si>
  <si>
    <t>Podatek dochodowy od osób prawnych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</si>
  <si>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</si>
  <si>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</si>
  <si>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</si>
  <si>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</si>
  <si>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</si>
  <si>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</si>
  <si>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75807</t>
  </si>
  <si>
    <t>Część wyrównawcza subwencji ogólnej dla gmin</t>
  </si>
  <si>
    <t>75814</t>
  </si>
  <si>
    <t>Różne rozliczenia finansowe</t>
  </si>
  <si>
    <t>801</t>
  </si>
  <si>
    <t>Oświata i wychowanie</t>
  </si>
  <si>
    <t>80101</t>
  </si>
  <si>
    <t>Szkoły Podstawowe</t>
  </si>
  <si>
    <t>80104</t>
  </si>
  <si>
    <t>Przedszkola</t>
  </si>
  <si>
    <t>2030</t>
  </si>
  <si>
    <t>80148</t>
  </si>
  <si>
    <t>Stołówki szkolne i przedszkolne</t>
  </si>
  <si>
    <t>80195</t>
  </si>
  <si>
    <t>2007</t>
  </si>
  <si>
    <t>852</t>
  </si>
  <si>
    <t>Pomoc społeczna</t>
  </si>
  <si>
    <t>Dotacje celowe otrzymane z budżetu państwa na realizację własnych zadań bieżących gmin (związków gmin)</t>
  </si>
  <si>
    <t>85212</t>
  </si>
  <si>
    <t>Świadczenia rodzinne, świadczenia z funduszu alimentacyjneego oraz składki na ubezpieczenia emerytalne i rentowe z ubezpieczenia społecznego</t>
  </si>
  <si>
    <t>85213</t>
  </si>
  <si>
    <t>Składki na ubezpieczenie zdrowotne opłacane za osoby pobierajace niektóre świadczenia z pomocy społecznej, niektóre świadczenia rodzinne oraz za osoby uczestniczące w zajęciach w centrum integracji społecznej.</t>
  </si>
  <si>
    <t>85214</t>
  </si>
  <si>
    <t>Zasiłki i pomoc w naturze oraz składki na ubezpieczenia emerytalne i rentowe</t>
  </si>
  <si>
    <t>85215</t>
  </si>
  <si>
    <t>Dodatki mieszkaniowe</t>
  </si>
  <si>
    <t>Dochody bieżace, w tym:</t>
  </si>
  <si>
    <t>85216</t>
  </si>
  <si>
    <t>Zasiłki stałe</t>
  </si>
  <si>
    <t>85219</t>
  </si>
  <si>
    <t>Ośrodki pomocy społecznej</t>
  </si>
  <si>
    <t>85295</t>
  </si>
  <si>
    <t>853</t>
  </si>
  <si>
    <t>Pozostałe zadania w zakresie polityki społecznej</t>
  </si>
  <si>
    <t>85395</t>
  </si>
  <si>
    <t>854</t>
  </si>
  <si>
    <t>Edukacyjna opieka wychowawcza</t>
  </si>
  <si>
    <t>85415</t>
  </si>
  <si>
    <t>Pomoc materialna dla uczniów</t>
  </si>
  <si>
    <t>900</t>
  </si>
  <si>
    <t>Gospodarka komunalna i ochrona środowiska</t>
  </si>
  <si>
    <t>90002</t>
  </si>
  <si>
    <t>Gospodarka odpadami</t>
  </si>
  <si>
    <t>6300</t>
  </si>
  <si>
    <t>Dotacja celowa otrzymana z tytułu pomocy finansowej udzielanej między jednostkami samorządu terytorialnego na dofinansowanie własnych zadań inwestycyjnych i zakupów inwestycyjnych</t>
  </si>
  <si>
    <t>90019</t>
  </si>
  <si>
    <t>Wpłaty związane z gromadzeniem środków z opłat i kar za korzystanie ze środowiska</t>
  </si>
  <si>
    <t>90095</t>
  </si>
  <si>
    <t>921</t>
  </si>
  <si>
    <t>Kultura i ochrona dziedzictwa narodowego</t>
  </si>
  <si>
    <t>92109</t>
  </si>
  <si>
    <t>Domy i ośrodki kultury, świetlice i kluby</t>
  </si>
  <si>
    <t>92195</t>
  </si>
  <si>
    <t>926</t>
  </si>
  <si>
    <t>Kultura fizyczna</t>
  </si>
  <si>
    <t>92695</t>
  </si>
  <si>
    <t>Razem:</t>
  </si>
  <si>
    <t>Wpływy z róznych opłat</t>
  </si>
  <si>
    <t>80110</t>
  </si>
  <si>
    <t>Gimnazja</t>
  </si>
  <si>
    <t xml:space="preserve">Wpływy z usług </t>
  </si>
  <si>
    <r>
      <t>D</t>
    </r>
    <r>
      <rPr>
        <i/>
        <sz val="8.25"/>
        <color indexed="8"/>
        <rFont val="Arial"/>
        <family val="2"/>
        <charset val="238"/>
      </rPr>
      <t>ochody majątkowe, w tym:</t>
    </r>
  </si>
  <si>
    <t>6330</t>
  </si>
  <si>
    <t>75107</t>
  </si>
  <si>
    <t>Wybory prezydenta Rzeczpospolitej Polskiej</t>
  </si>
  <si>
    <t>80150</t>
  </si>
  <si>
    <t>Dotacje celowe otrzymane z budzetu państwa na realizację zadań bieżących z zakresu administyracji rządowej oraz innych zadań zleconych gminie(związkom gmin) ustawami</t>
  </si>
  <si>
    <t>Dotacje celowe otrzymane z budzetu państwa na realizację zadań bieżących z zakresu administyracji rządowej oraz innych zadań zleconych gminie (związkom gmin) ustawami</t>
  </si>
  <si>
    <t>Oczyszczanie miast i wsi</t>
  </si>
  <si>
    <t>Dochody bieżące,w tym:</t>
  </si>
  <si>
    <t>2460</t>
  </si>
  <si>
    <t>Środki otrzymaneod pozostałych jednostek zaliczanych do sektora finansów publicznych na realizację zadań bieżących  jednostek zaliczanych do sektora finansów publicznych</t>
  </si>
  <si>
    <t>Obiekty sportowe</t>
  </si>
  <si>
    <t>Dotacje celowe otrzymane z budżetu państwa na realizację własnych zadań bieżących gmin /związków gmin/</t>
  </si>
  <si>
    <t xml:space="preserve">Dotacje otrzymane z państwowych funduszy celowych na finansowanie lubdofinansowanie kosztów realizacji inwestycji i zakupów inwestycyjnych jednostek sektora finansów publicznych </t>
  </si>
  <si>
    <t>Środki na dofinansowanie własnych inwestycji gmin,powiatów,samorządów województw ,pozyskane z innych żródeł</t>
  </si>
  <si>
    <t>Dotacje celowe otrzymane z budżetu państwa na realizację inwestycji i zakupów inwestycyjnych własnych gmin</t>
  </si>
  <si>
    <t>Realizacja zadań wymagających stosowania specjalnej organizacji nauki i metod pracy dla dzieci i młodzieży w szkołach podstawowych, gimnazjach,liceach ogólnokształcących, liceach profilowanych i szkołach zawodowych</t>
  </si>
  <si>
    <t>75108</t>
  </si>
  <si>
    <t>Wybory do Sejmu i Senatu</t>
  </si>
  <si>
    <t>75110</t>
  </si>
  <si>
    <t>Referenda ogólnokrajowe i konstytucyjne</t>
  </si>
  <si>
    <t>754</t>
  </si>
  <si>
    <t>Bezpieczeństwo publiczne i ochrona przeciwpożarowa</t>
  </si>
  <si>
    <t>75412</t>
  </si>
  <si>
    <t>Ochotnicze Straże Pożarne</t>
  </si>
  <si>
    <t>Dochody majętkowe, w tym:</t>
  </si>
  <si>
    <t>6280</t>
  </si>
  <si>
    <t>Środki otrzymane od pozostałych jednostek zaliczanych do sektora fifnansów publicznych na finansowanie lub dofinansowanie kosztów realizacji inwestycji i zakupów inwestycyjnych jednostek zaliczanych do sektora finansów publicznych</t>
  </si>
  <si>
    <t>Środki na dofinanowanie własnych inwestycji gmin (związków gmin), powiatów (związków powiatów), samorządów województw, pozyskanych z innych źródeł</t>
  </si>
  <si>
    <t>Dochody od osób prawnych, od osób fizycznych i od innych jednostek nieposiadających osobowosci prawnej oraz wydatki związane z ich poborem</t>
  </si>
  <si>
    <t>Dotacje celowe przekazane z budżetu państwa na realizację inwestycji i zakup inwestycyjnych własnych gmin (związków gmin)</t>
  </si>
  <si>
    <t>Środki na dofinansowanie własnych zadań bieżących gmin (związków gmin), powiatów (związków powiatów), samorządów województw, pozyskane z innych źródeł</t>
  </si>
  <si>
    <t>6296</t>
  </si>
  <si>
    <t>Środki na dofinansowanie własnych inwestycji gmin (związków gmin), powiatów (związków powiatów), samorządów województw, pozyskane z innych źródeł</t>
  </si>
  <si>
    <t>85206</t>
  </si>
  <si>
    <t>Wspieranie rodziny</t>
  </si>
  <si>
    <t>2040</t>
  </si>
  <si>
    <t>Dotacje celowe otrzymane z budżetu państwa na realizację zadań bieżących gmin z zakresu edukacujnej opieki wychowawczej fifnansowanych w całości przez budżet państwa w ramach programów rządowych</t>
  </si>
  <si>
    <t>90015</t>
  </si>
  <si>
    <t>Oświetlenie ulic, placów i dróg</t>
  </si>
  <si>
    <t>90020</t>
  </si>
  <si>
    <t>Wpływy i wydatki związane z gromadzeniem środków z opłat produktowych</t>
  </si>
  <si>
    <t>Dochody jednostek samorzadu terytorialnego związane z realizacją zadań z zakresu administracji rządowej oraz innych zadań zleconych ustawami</t>
  </si>
  <si>
    <t xml:space="preserve">Dochody  -  stan na 31 grudnia 2015r               Załącznik Nr 1 do sprawozdania rocznego                                                             z wykonania budżetu Gminy Cegłów                                                                                                                                       za 2015 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</si>
</sst>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i/>
      <sz val="8.25"/>
      <color indexed="8"/>
      <name val="Arial"/>
      <family val="2"/>
      <charset val="238"/>
    </font>
    <font>
      <sz val="8.5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.5"/>
      <color theme="1"/>
      <name val="Arial"/>
      <family val="2"/>
      <charset val="238"/>
    </font>
    <font>
      <i/>
      <sz val="8.5"/>
      <color theme="1"/>
      <name val="Arial"/>
      <family val="2"/>
      <charset val="238"/>
    </font>
    <font>
      <sz val="12"/>
      <name val="Arial"/>
      <family val="2"/>
      <charset val="238"/>
    </font>
    <font>
      <sz val="8.25"/>
      <name val="Arial"/>
      <family val="2"/>
      <charset val="238"/>
    </font>
    <font>
      <sz val="8.5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.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.5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</cellStyleXfs>
  <cellXfs count="169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>
      <alignment horizontal="left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0" xfId="0" applyNumberFormat="1" applyFont="1" applyFill="1" applyBorder="1" applyAlignment="1" applyProtection="1">
      <alignment horizontal="left" vertical="center" wrapText="1"/>
      <protection locked="0"/>
    </xf>
    <xf numFmtId="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4" fillId="0" borderId="16" xfId="0" applyFont="1" applyFill="1" applyBorder="1" applyAlignment="1">
      <alignment horizontal="left" wrapText="1"/>
    </xf>
    <xf numFmtId="4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" xfId="0" applyFont="1" applyBorder="1"/>
    <xf numFmtId="0" fontId="7" fillId="0" borderId="5" xfId="0" applyFont="1" applyBorder="1" applyAlignment="1">
      <alignment wrapText="1"/>
    </xf>
    <xf numFmtId="4" fontId="8" fillId="0" borderId="5" xfId="0" applyNumberFormat="1" applyFont="1" applyBorder="1"/>
    <xf numFmtId="4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2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11" fillId="0" borderId="0" xfId="0" applyFont="1"/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wrapText="1"/>
    </xf>
    <xf numFmtId="4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>
      <alignment horizontal="left" wrapText="1"/>
    </xf>
    <xf numFmtId="4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vertical="center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49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left" vertical="center" wrapText="1"/>
      <protection locked="0"/>
    </xf>
    <xf numFmtId="4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1" xfId="0" applyNumberFormat="1" applyFont="1" applyFill="1" applyBorder="1" applyAlignment="1" applyProtection="1">
      <alignment horizontal="left" vertical="center" wrapText="1"/>
      <protection locked="0"/>
    </xf>
    <xf numFmtId="4" fontId="3" fillId="6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6" borderId="1" xfId="0" applyNumberFormat="1" applyFont="1" applyFill="1" applyBorder="1" applyAlignment="1" applyProtection="1">
      <alignment horizontal="right" vertical="center" wrapText="1"/>
      <protection locked="0"/>
    </xf>
    <xf numFmtId="49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6" borderId="1" xfId="0" applyNumberFormat="1" applyFont="1" applyFill="1" applyBorder="1" applyAlignment="1" applyProtection="1">
      <alignment horizontal="right" vertical="center" wrapText="1"/>
      <protection locked="0"/>
    </xf>
    <xf numFmtId="2" fontId="10" fillId="6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20" xfId="0" applyNumberFormat="1" applyFont="1" applyFill="1" applyBorder="1" applyAlignment="1" applyProtection="1">
      <alignment horizontal="center" vertical="center" wrapText="1"/>
      <protection locked="0"/>
    </xf>
    <xf numFmtId="4" fontId="3" fillId="7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3" xfId="0" applyNumberFormat="1" applyFont="1" applyFill="1" applyBorder="1" applyAlignment="1" applyProtection="1">
      <alignment horizontal="left" vertical="center" wrapText="1"/>
      <protection locked="0"/>
    </xf>
    <xf numFmtId="4" fontId="1" fillId="6" borderId="3" xfId="0" applyNumberFormat="1" applyFont="1" applyFill="1" applyBorder="1" applyAlignment="1" applyProtection="1">
      <alignment horizontal="right" vertical="center" wrapText="1"/>
      <protection locked="0"/>
    </xf>
    <xf numFmtId="2" fontId="1" fillId="6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5" xfId="0" applyNumberFormat="1" applyFont="1" applyFill="1" applyBorder="1" applyAlignment="1" applyProtection="1">
      <alignment horizontal="left" vertical="center" wrapText="1"/>
      <protection locked="0"/>
    </xf>
    <xf numFmtId="4" fontId="3" fillId="6" borderId="5" xfId="0" applyNumberFormat="1" applyFont="1" applyFill="1" applyBorder="1" applyAlignment="1" applyProtection="1">
      <alignment horizontal="right" vertical="center" wrapText="1"/>
      <protection locked="0"/>
    </xf>
    <xf numFmtId="49" fontId="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4" xfId="0" applyNumberFormat="1" applyFont="1" applyFill="1" applyBorder="1" applyAlignment="1" applyProtection="1">
      <alignment horizontal="left" vertical="center" wrapText="1"/>
      <protection locked="0"/>
    </xf>
    <xf numFmtId="4" fontId="3" fillId="6" borderId="4" xfId="0" applyNumberFormat="1" applyFont="1" applyFill="1" applyBorder="1" applyAlignment="1" applyProtection="1">
      <alignment horizontal="right" vertical="center" wrapText="1"/>
      <protection locked="0"/>
    </xf>
    <xf numFmtId="2" fontId="3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7" borderId="5" xfId="0" applyFill="1" applyBorder="1"/>
    <xf numFmtId="0" fontId="7" fillId="7" borderId="5" xfId="0" applyFont="1" applyFill="1" applyBorder="1" applyAlignment="1">
      <alignment vertical="center"/>
    </xf>
    <xf numFmtId="4" fontId="7" fillId="7" borderId="5" xfId="0" applyNumberFormat="1" applyFont="1" applyFill="1" applyBorder="1"/>
    <xf numFmtId="2" fontId="7" fillId="7" borderId="5" xfId="0" applyNumberFormat="1" applyFont="1" applyFill="1" applyBorder="1"/>
    <xf numFmtId="0" fontId="0" fillId="0" borderId="16" xfId="0" applyBorder="1"/>
    <xf numFmtId="0" fontId="8" fillId="0" borderId="16" xfId="0" applyFont="1" applyBorder="1" applyAlignment="1">
      <alignment vertical="center"/>
    </xf>
    <xf numFmtId="4" fontId="7" fillId="0" borderId="16" xfId="0" applyNumberFormat="1" applyFont="1" applyBorder="1"/>
    <xf numFmtId="2" fontId="7" fillId="0" borderId="16" xfId="0" applyNumberFormat="1" applyFont="1" applyBorder="1"/>
    <xf numFmtId="0" fontId="7" fillId="7" borderId="5" xfId="0" applyFont="1" applyFill="1" applyBorder="1" applyAlignment="1">
      <alignment horizontal="center"/>
    </xf>
    <xf numFmtId="49" fontId="5" fillId="6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7" borderId="5" xfId="1" applyFont="1" applyFill="1" applyBorder="1" applyAlignment="1">
      <alignment horizontal="center" vertical="center"/>
    </xf>
    <xf numFmtId="49" fontId="16" fillId="7" borderId="5" xfId="1" applyNumberFormat="1" applyFont="1" applyFill="1" applyBorder="1" applyAlignment="1" applyProtection="1">
      <alignment horizontal="center" vertical="center" wrapText="1"/>
      <protection locked="0"/>
    </xf>
    <xf numFmtId="49" fontId="15" fillId="7" borderId="5" xfId="1" applyNumberFormat="1" applyFont="1" applyFill="1" applyBorder="1" applyAlignment="1" applyProtection="1">
      <alignment horizontal="left" vertical="center" wrapText="1"/>
      <protection locked="0"/>
    </xf>
    <xf numFmtId="4" fontId="15" fillId="7" borderId="5" xfId="1" applyNumberFormat="1" applyFont="1" applyFill="1" applyBorder="1" applyAlignment="1" applyProtection="1">
      <alignment horizontal="right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6" borderId="20" xfId="0" applyNumberFormat="1" applyFont="1" applyFill="1" applyBorder="1" applyAlignment="1" applyProtection="1">
      <alignment horizontal="right" vertical="center" wrapText="1"/>
      <protection locked="0"/>
    </xf>
    <xf numFmtId="2" fontId="7" fillId="0" borderId="20" xfId="0" applyNumberFormat="1" applyFont="1" applyBorder="1"/>
    <xf numFmtId="2" fontId="7" fillId="0" borderId="20" xfId="0" applyNumberFormat="1" applyFont="1" applyBorder="1" applyAlignment="1">
      <alignment vertical="center"/>
    </xf>
    <xf numFmtId="0" fontId="7" fillId="0" borderId="20" xfId="0" applyFont="1" applyBorder="1"/>
    <xf numFmtId="2" fontId="15" fillId="7" borderId="20" xfId="1" applyNumberFormat="1" applyFont="1" applyFill="1" applyBorder="1" applyAlignment="1" applyProtection="1">
      <alignment horizontal="right" vertical="center" wrapText="1"/>
      <protection locked="0"/>
    </xf>
    <xf numFmtId="2" fontId="4" fillId="2" borderId="20" xfId="0" applyNumberFormat="1" applyFont="1" applyFill="1" applyBorder="1" applyAlignment="1" applyProtection="1">
      <alignment horizontal="right" vertical="center" wrapText="1"/>
      <protection locked="0"/>
    </xf>
    <xf numFmtId="2" fontId="7" fillId="7" borderId="20" xfId="0" applyNumberFormat="1" applyFont="1" applyFill="1" applyBorder="1"/>
    <xf numFmtId="2" fontId="7" fillId="0" borderId="25" xfId="0" applyNumberFormat="1" applyFont="1" applyBorder="1"/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2" applyFill="1"/>
    <xf numFmtId="49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6" xfId="0" applyNumberFormat="1" applyFont="1" applyFill="1" applyBorder="1" applyAlignment="1" applyProtection="1">
      <alignment horizontal="left" vertical="center" wrapText="1"/>
      <protection locked="0"/>
    </xf>
    <xf numFmtId="4" fontId="3" fillId="2" borderId="26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27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49" fontId="6" fillId="2" borderId="1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13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Dobry" xfId="1" builtinId="26"/>
    <cellStyle name="Neutralny" xfId="2" builtinId="28"/>
    <cellStyle name="Normalny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topLeftCell="A241" workbookViewId="0">
      <selection activeCell="E253" sqref="E253"/>
    </sheetView>
  </sheetViews>
  <sheetFormatPr defaultRowHeight="15" x14ac:dyDescent="0.25"/>
  <cols>
    <col min="1" max="1" width="4.42578125" customWidth="1"/>
    <col min="2" max="2" width="7.28515625" customWidth="1"/>
    <col min="3" max="3" width="7.42578125" customWidth="1"/>
    <col min="4" max="4" width="22.85546875" customWidth="1"/>
    <col min="5" max="5" width="12.140625" customWidth="1"/>
    <col min="6" max="6" width="12.85546875" customWidth="1"/>
    <col min="7" max="7" width="12" customWidth="1"/>
    <col min="8" max="8" width="7.140625" customWidth="1"/>
  </cols>
  <sheetData>
    <row r="1" spans="1:9" x14ac:dyDescent="0.25">
      <c r="A1" s="150" t="s">
        <v>217</v>
      </c>
      <c r="B1" s="150"/>
      <c r="C1" s="150"/>
      <c r="D1" s="150"/>
      <c r="E1" s="150"/>
      <c r="F1" s="150"/>
      <c r="G1" s="150"/>
      <c r="H1" s="150"/>
    </row>
    <row r="2" spans="1:9" x14ac:dyDescent="0.25">
      <c r="A2" s="150"/>
      <c r="B2" s="150"/>
      <c r="C2" s="150"/>
      <c r="D2" s="150"/>
      <c r="E2" s="150"/>
      <c r="F2" s="150"/>
      <c r="G2" s="150"/>
      <c r="H2" s="150"/>
    </row>
    <row r="3" spans="1:9" x14ac:dyDescent="0.25">
      <c r="A3" s="151"/>
      <c r="B3" s="151"/>
      <c r="C3" s="151"/>
      <c r="D3" s="151"/>
      <c r="E3" s="151"/>
      <c r="F3" s="151"/>
      <c r="G3" s="151"/>
      <c r="H3" s="151"/>
      <c r="I3" s="83"/>
    </row>
    <row r="4" spans="1:9" ht="33.75" x14ac:dyDescent="0.25">
      <c r="A4" s="133" t="s">
        <v>0</v>
      </c>
      <c r="B4" s="133" t="s">
        <v>1</v>
      </c>
      <c r="C4" s="133" t="s">
        <v>2</v>
      </c>
      <c r="D4" s="133" t="s">
        <v>3</v>
      </c>
      <c r="E4" s="133" t="s">
        <v>4</v>
      </c>
      <c r="F4" s="133" t="s">
        <v>5</v>
      </c>
      <c r="G4" s="133" t="s">
        <v>6</v>
      </c>
      <c r="H4" s="128" t="s">
        <v>7</v>
      </c>
    </row>
    <row r="5" spans="1:9" ht="25.5" customHeight="1" x14ac:dyDescent="0.25">
      <c r="A5" s="86" t="s">
        <v>8</v>
      </c>
      <c r="B5" s="86"/>
      <c r="C5" s="86"/>
      <c r="D5" s="87" t="s">
        <v>9</v>
      </c>
      <c r="E5" s="88">
        <f>E6+E9+E19</f>
        <v>831000</v>
      </c>
      <c r="F5" s="88">
        <f>F6+F9+F19</f>
        <v>1101568.25</v>
      </c>
      <c r="G5" s="88">
        <f>G6+G9+G19</f>
        <v>1135689.5799999998</v>
      </c>
      <c r="H5" s="89">
        <f t="shared" ref="H5:H18" si="0">G5/F5*100</f>
        <v>103.0975230086742</v>
      </c>
    </row>
    <row r="6" spans="1:9" ht="25.5" customHeight="1" x14ac:dyDescent="0.25">
      <c r="A6" s="1"/>
      <c r="B6" s="90" t="s">
        <v>10</v>
      </c>
      <c r="C6" s="91"/>
      <c r="D6" s="92" t="s">
        <v>11</v>
      </c>
      <c r="E6" s="93">
        <f>E7</f>
        <v>1000</v>
      </c>
      <c r="F6" s="93">
        <f t="shared" ref="F6:G7" si="1">F7</f>
        <v>0</v>
      </c>
      <c r="G6" s="93">
        <f t="shared" si="1"/>
        <v>0</v>
      </c>
      <c r="H6" s="94">
        <v>0</v>
      </c>
    </row>
    <row r="7" spans="1:9" ht="21.75" customHeight="1" x14ac:dyDescent="0.25">
      <c r="A7" s="1"/>
      <c r="B7" s="84"/>
      <c r="C7" s="2"/>
      <c r="D7" s="3" t="s">
        <v>12</v>
      </c>
      <c r="E7" s="4">
        <f>E8</f>
        <v>1000</v>
      </c>
      <c r="F7" s="4">
        <f>F8</f>
        <v>0</v>
      </c>
      <c r="G7" s="4">
        <f t="shared" si="1"/>
        <v>0</v>
      </c>
      <c r="H7" s="5">
        <v>0</v>
      </c>
    </row>
    <row r="8" spans="1:9" x14ac:dyDescent="0.25">
      <c r="A8" s="1"/>
      <c r="B8" s="85"/>
      <c r="C8" s="6" t="s">
        <v>13</v>
      </c>
      <c r="D8" s="7" t="s">
        <v>14</v>
      </c>
      <c r="E8" s="4">
        <v>1000</v>
      </c>
      <c r="F8" s="4">
        <v>0</v>
      </c>
      <c r="G8" s="4">
        <v>0</v>
      </c>
      <c r="H8" s="5">
        <v>0</v>
      </c>
    </row>
    <row r="9" spans="1:9" ht="22.5" x14ac:dyDescent="0.25">
      <c r="A9" s="1"/>
      <c r="B9" s="90" t="s">
        <v>16</v>
      </c>
      <c r="C9" s="91"/>
      <c r="D9" s="92" t="s">
        <v>17</v>
      </c>
      <c r="E9" s="93">
        <f>E10+E16</f>
        <v>827000</v>
      </c>
      <c r="F9" s="93">
        <f>F10+F16</f>
        <v>968869.98</v>
      </c>
      <c r="G9" s="93">
        <f>G10+G16</f>
        <v>1002991.3099999999</v>
      </c>
      <c r="H9" s="94">
        <f t="shared" si="0"/>
        <v>103.52176563464171</v>
      </c>
    </row>
    <row r="10" spans="1:9" ht="21" customHeight="1" x14ac:dyDescent="0.25">
      <c r="A10" s="1"/>
      <c r="B10" s="84"/>
      <c r="C10" s="2"/>
      <c r="D10" s="55" t="s">
        <v>12</v>
      </c>
      <c r="E10" s="4">
        <f>E11+E12+E13+E14+E15</f>
        <v>817000</v>
      </c>
      <c r="F10" s="4">
        <f>F11+F12+F13+F14+F15</f>
        <v>957118.76</v>
      </c>
      <c r="G10" s="4">
        <f>G11+G12+G13+G14+G15</f>
        <v>990082.25999999989</v>
      </c>
      <c r="H10" s="4">
        <f t="shared" si="0"/>
        <v>103.44403446861703</v>
      </c>
    </row>
    <row r="11" spans="1:9" x14ac:dyDescent="0.25">
      <c r="A11" s="1"/>
      <c r="B11" s="85"/>
      <c r="C11" s="6" t="s">
        <v>13</v>
      </c>
      <c r="D11" s="7" t="s">
        <v>14</v>
      </c>
      <c r="E11" s="4">
        <v>5000</v>
      </c>
      <c r="F11" s="4">
        <v>6715.76</v>
      </c>
      <c r="G11" s="4">
        <v>6914.07</v>
      </c>
      <c r="H11" s="4">
        <f t="shared" si="0"/>
        <v>102.95290480898662</v>
      </c>
    </row>
    <row r="12" spans="1:9" x14ac:dyDescent="0.25">
      <c r="A12" s="1"/>
      <c r="B12" s="85"/>
      <c r="C12" s="8" t="s">
        <v>18</v>
      </c>
      <c r="D12" s="9" t="s">
        <v>19</v>
      </c>
      <c r="E12" s="10">
        <v>744000</v>
      </c>
      <c r="F12" s="10">
        <v>840000</v>
      </c>
      <c r="G12" s="10">
        <v>871543.45</v>
      </c>
      <c r="H12" s="4">
        <f t="shared" si="0"/>
        <v>103.75517261904761</v>
      </c>
    </row>
    <row r="13" spans="1:9" x14ac:dyDescent="0.25">
      <c r="A13" s="1"/>
      <c r="B13" s="85"/>
      <c r="C13" s="8" t="s">
        <v>20</v>
      </c>
      <c r="D13" s="9" t="s">
        <v>21</v>
      </c>
      <c r="E13" s="10">
        <v>4000</v>
      </c>
      <c r="F13" s="10">
        <v>2400</v>
      </c>
      <c r="G13" s="10">
        <v>2259.77</v>
      </c>
      <c r="H13" s="4">
        <f t="shared" si="0"/>
        <v>94.157083333333333</v>
      </c>
    </row>
    <row r="14" spans="1:9" ht="33.75" x14ac:dyDescent="0.25">
      <c r="A14" s="1"/>
      <c r="B14" s="85"/>
      <c r="C14" s="8" t="s">
        <v>22</v>
      </c>
      <c r="D14" s="9" t="s">
        <v>23</v>
      </c>
      <c r="E14" s="10">
        <v>0</v>
      </c>
      <c r="F14" s="10">
        <v>4000</v>
      </c>
      <c r="G14" s="10">
        <v>5000</v>
      </c>
      <c r="H14" s="4">
        <f t="shared" si="0"/>
        <v>125</v>
      </c>
    </row>
    <row r="15" spans="1:9" ht="24" customHeight="1" x14ac:dyDescent="0.25">
      <c r="A15" s="1"/>
      <c r="B15" s="85"/>
      <c r="C15" s="8" t="s">
        <v>24</v>
      </c>
      <c r="D15" s="9" t="s">
        <v>25</v>
      </c>
      <c r="E15" s="10">
        <v>64000</v>
      </c>
      <c r="F15" s="10">
        <v>104003</v>
      </c>
      <c r="G15" s="10">
        <v>104364.97</v>
      </c>
      <c r="H15" s="4">
        <f t="shared" si="0"/>
        <v>100.34803803736432</v>
      </c>
    </row>
    <row r="16" spans="1:9" ht="18.75" customHeight="1" x14ac:dyDescent="0.25">
      <c r="A16" s="1"/>
      <c r="B16" s="85"/>
      <c r="C16" s="2"/>
      <c r="D16" s="11" t="s">
        <v>26</v>
      </c>
      <c r="E16" s="4">
        <f>E17+E18</f>
        <v>10000</v>
      </c>
      <c r="F16" s="4">
        <f t="shared" ref="F16:H16" si="2">F17+F18</f>
        <v>11751.22</v>
      </c>
      <c r="G16" s="4">
        <f t="shared" si="2"/>
        <v>12909.05</v>
      </c>
      <c r="H16" s="4">
        <f t="shared" si="2"/>
        <v>213.6215294117647</v>
      </c>
    </row>
    <row r="17" spans="1:8" ht="21" customHeight="1" x14ac:dyDescent="0.25">
      <c r="A17" s="1"/>
      <c r="B17" s="85"/>
      <c r="C17" s="8" t="s">
        <v>41</v>
      </c>
      <c r="D17" s="9" t="s">
        <v>42</v>
      </c>
      <c r="E17" s="10">
        <v>0</v>
      </c>
      <c r="F17" s="10">
        <v>3251.22</v>
      </c>
      <c r="G17" s="10">
        <v>3251.22</v>
      </c>
      <c r="H17" s="4">
        <f t="shared" ref="H17" si="3">G17/F17*100</f>
        <v>100</v>
      </c>
    </row>
    <row r="18" spans="1:8" ht="68.25" customHeight="1" x14ac:dyDescent="0.25">
      <c r="A18" s="1"/>
      <c r="B18" s="85"/>
      <c r="C18" s="8" t="s">
        <v>29</v>
      </c>
      <c r="D18" s="9" t="s">
        <v>30</v>
      </c>
      <c r="E18" s="10">
        <v>10000</v>
      </c>
      <c r="F18" s="10">
        <v>8500</v>
      </c>
      <c r="G18" s="10">
        <v>9657.83</v>
      </c>
      <c r="H18" s="4">
        <f t="shared" si="0"/>
        <v>113.62152941176471</v>
      </c>
    </row>
    <row r="19" spans="1:8" ht="25.5" customHeight="1" x14ac:dyDescent="0.25">
      <c r="A19" s="1"/>
      <c r="B19" s="90" t="s">
        <v>31</v>
      </c>
      <c r="C19" s="91"/>
      <c r="D19" s="92" t="s">
        <v>32</v>
      </c>
      <c r="E19" s="93">
        <f>E20</f>
        <v>3000</v>
      </c>
      <c r="F19" s="93">
        <f>F20</f>
        <v>132698.26999999999</v>
      </c>
      <c r="G19" s="93">
        <f>G20</f>
        <v>132698.26999999999</v>
      </c>
      <c r="H19" s="94">
        <f t="shared" ref="H19:H34" si="4">G19/F19*100</f>
        <v>100</v>
      </c>
    </row>
    <row r="20" spans="1:8" ht="19.5" customHeight="1" x14ac:dyDescent="0.25">
      <c r="A20" s="1"/>
      <c r="B20" s="84"/>
      <c r="C20" s="2"/>
      <c r="D20" s="82" t="s">
        <v>12</v>
      </c>
      <c r="E20" s="4">
        <f>E21+E22</f>
        <v>3000</v>
      </c>
      <c r="F20" s="4">
        <f>F21+F22</f>
        <v>132698.26999999999</v>
      </c>
      <c r="G20" s="4">
        <f>G21+G22</f>
        <v>132698.26999999999</v>
      </c>
      <c r="H20" s="4">
        <f t="shared" si="4"/>
        <v>100</v>
      </c>
    </row>
    <row r="21" spans="1:8" ht="91.5" customHeight="1" x14ac:dyDescent="0.25">
      <c r="A21" s="12"/>
      <c r="B21" s="12"/>
      <c r="C21" s="13" t="s">
        <v>33</v>
      </c>
      <c r="D21" s="9" t="s">
        <v>34</v>
      </c>
      <c r="E21" s="10">
        <v>3000</v>
      </c>
      <c r="F21" s="10">
        <v>2991.76</v>
      </c>
      <c r="G21" s="10">
        <v>2991.76</v>
      </c>
      <c r="H21" s="4">
        <f t="shared" si="4"/>
        <v>100</v>
      </c>
    </row>
    <row r="22" spans="1:8" ht="72" customHeight="1" x14ac:dyDescent="0.25">
      <c r="A22" s="12"/>
      <c r="B22" s="12"/>
      <c r="C22" s="8" t="s">
        <v>35</v>
      </c>
      <c r="D22" s="9" t="s">
        <v>36</v>
      </c>
      <c r="E22" s="10">
        <v>0</v>
      </c>
      <c r="F22" s="10">
        <v>129706.51</v>
      </c>
      <c r="G22" s="10">
        <v>129706.51</v>
      </c>
      <c r="H22" s="4">
        <f t="shared" si="4"/>
        <v>100</v>
      </c>
    </row>
    <row r="23" spans="1:8" ht="19.5" customHeight="1" x14ac:dyDescent="0.25">
      <c r="A23" s="86" t="s">
        <v>37</v>
      </c>
      <c r="B23" s="86"/>
      <c r="C23" s="86"/>
      <c r="D23" s="87" t="s">
        <v>38</v>
      </c>
      <c r="E23" s="88">
        <f>E24</f>
        <v>0</v>
      </c>
      <c r="F23" s="88">
        <f>F24</f>
        <v>269537.57</v>
      </c>
      <c r="G23" s="88">
        <f>G24</f>
        <v>269537.57</v>
      </c>
      <c r="H23" s="88">
        <f t="shared" si="4"/>
        <v>100</v>
      </c>
    </row>
    <row r="24" spans="1:8" ht="19.5" customHeight="1" x14ac:dyDescent="0.25">
      <c r="A24" s="1"/>
      <c r="B24" s="90" t="s">
        <v>39</v>
      </c>
      <c r="C24" s="91"/>
      <c r="D24" s="92" t="s">
        <v>40</v>
      </c>
      <c r="E24" s="93">
        <f>E28</f>
        <v>0</v>
      </c>
      <c r="F24" s="93">
        <f>F25+F28</f>
        <v>269537.57</v>
      </c>
      <c r="G24" s="93">
        <f>G25+G28</f>
        <v>269537.57</v>
      </c>
      <c r="H24" s="93">
        <f t="shared" si="4"/>
        <v>100</v>
      </c>
    </row>
    <row r="25" spans="1:8" ht="17.25" customHeight="1" x14ac:dyDescent="0.25">
      <c r="A25" s="1"/>
      <c r="B25" s="84"/>
      <c r="C25" s="2"/>
      <c r="D25" s="82" t="s">
        <v>12</v>
      </c>
      <c r="E25" s="4">
        <f>E26+E28</f>
        <v>0</v>
      </c>
      <c r="F25" s="4">
        <f>F26+F27</f>
        <v>26643.360000000001</v>
      </c>
      <c r="G25" s="4">
        <f>G26+G27</f>
        <v>26643.360000000001</v>
      </c>
      <c r="H25" s="14">
        <f t="shared" si="4"/>
        <v>100</v>
      </c>
    </row>
    <row r="26" spans="1:8" x14ac:dyDescent="0.25">
      <c r="A26" s="1"/>
      <c r="B26" s="85"/>
      <c r="C26" s="8" t="s">
        <v>22</v>
      </c>
      <c r="D26" s="9" t="s">
        <v>14</v>
      </c>
      <c r="E26" s="10">
        <v>0</v>
      </c>
      <c r="F26" s="10">
        <v>13000</v>
      </c>
      <c r="G26" s="10">
        <v>13000</v>
      </c>
      <c r="H26" s="14">
        <f t="shared" si="4"/>
        <v>100</v>
      </c>
    </row>
    <row r="27" spans="1:8" ht="17.25" customHeight="1" x14ac:dyDescent="0.25">
      <c r="A27" s="1"/>
      <c r="B27" s="85"/>
      <c r="C27" s="8" t="s">
        <v>24</v>
      </c>
      <c r="D27" s="15" t="s">
        <v>25</v>
      </c>
      <c r="E27" s="10">
        <v>0</v>
      </c>
      <c r="F27" s="10">
        <v>13643.36</v>
      </c>
      <c r="G27" s="10">
        <v>13643.36</v>
      </c>
      <c r="H27" s="14">
        <f t="shared" si="4"/>
        <v>100</v>
      </c>
    </row>
    <row r="28" spans="1:8" ht="15.75" customHeight="1" x14ac:dyDescent="0.25">
      <c r="A28" s="1"/>
      <c r="B28" s="85"/>
      <c r="C28" s="2"/>
      <c r="D28" s="11" t="s">
        <v>26</v>
      </c>
      <c r="E28" s="4">
        <f>E29+E30</f>
        <v>0</v>
      </c>
      <c r="F28" s="4">
        <f>F29+F30</f>
        <v>242894.21000000002</v>
      </c>
      <c r="G28" s="4">
        <f>G29+G30</f>
        <v>242894.21000000002</v>
      </c>
      <c r="H28" s="14">
        <f t="shared" si="4"/>
        <v>100</v>
      </c>
    </row>
    <row r="29" spans="1:8" ht="57.75" customHeight="1" x14ac:dyDescent="0.25">
      <c r="A29" s="12"/>
      <c r="B29" s="12"/>
      <c r="C29" s="8" t="s">
        <v>29</v>
      </c>
      <c r="D29" s="16" t="s">
        <v>188</v>
      </c>
      <c r="E29" s="10">
        <v>0</v>
      </c>
      <c r="F29" s="10">
        <v>150000</v>
      </c>
      <c r="G29" s="10">
        <v>150000</v>
      </c>
      <c r="H29" s="14">
        <f t="shared" si="4"/>
        <v>100</v>
      </c>
    </row>
    <row r="30" spans="1:8" ht="45.75" customHeight="1" x14ac:dyDescent="0.25">
      <c r="A30" s="12"/>
      <c r="B30" s="12"/>
      <c r="C30" s="8" t="s">
        <v>175</v>
      </c>
      <c r="D30" s="56" t="s">
        <v>189</v>
      </c>
      <c r="E30" s="10">
        <v>0</v>
      </c>
      <c r="F30" s="10">
        <v>92894.21</v>
      </c>
      <c r="G30" s="10">
        <v>92894.21</v>
      </c>
      <c r="H30" s="14">
        <f t="shared" si="4"/>
        <v>100</v>
      </c>
    </row>
    <row r="31" spans="1:8" ht="25.5" customHeight="1" x14ac:dyDescent="0.25">
      <c r="A31" s="86" t="s">
        <v>43</v>
      </c>
      <c r="B31" s="86"/>
      <c r="C31" s="86"/>
      <c r="D31" s="87" t="s">
        <v>44</v>
      </c>
      <c r="E31" s="88">
        <f>E32+E39</f>
        <v>658000</v>
      </c>
      <c r="F31" s="88">
        <f>F32+F39</f>
        <v>1075681.7300000002</v>
      </c>
      <c r="G31" s="88">
        <f>G32+G39</f>
        <v>1077466.2200000002</v>
      </c>
      <c r="H31" s="89">
        <f t="shared" si="4"/>
        <v>100.16589386527927</v>
      </c>
    </row>
    <row r="32" spans="1:8" ht="25.5" customHeight="1" x14ac:dyDescent="0.25">
      <c r="A32" s="1"/>
      <c r="B32" s="90" t="s">
        <v>45</v>
      </c>
      <c r="C32" s="91"/>
      <c r="D32" s="92" t="s">
        <v>46</v>
      </c>
      <c r="E32" s="93">
        <f>E33+E37</f>
        <v>650000</v>
      </c>
      <c r="F32" s="93">
        <f>F33+F37</f>
        <v>1059473.1400000001</v>
      </c>
      <c r="G32" s="93">
        <f>G33+G37</f>
        <v>1059635.1400000001</v>
      </c>
      <c r="H32" s="94">
        <f t="shared" si="4"/>
        <v>100.01529061888252</v>
      </c>
    </row>
    <row r="33" spans="1:8" ht="19.5" customHeight="1" x14ac:dyDescent="0.25">
      <c r="A33" s="1"/>
      <c r="B33" s="84"/>
      <c r="C33" s="2"/>
      <c r="D33" s="82" t="s">
        <v>12</v>
      </c>
      <c r="E33" s="4">
        <f>E34+E35+E36</f>
        <v>100000</v>
      </c>
      <c r="F33" s="4">
        <f t="shared" ref="F33:G33" si="5">F34+F35+F36</f>
        <v>196385.14</v>
      </c>
      <c r="G33" s="4">
        <f t="shared" si="5"/>
        <v>196547.14</v>
      </c>
      <c r="H33" s="4">
        <f t="shared" si="4"/>
        <v>100.08249096647536</v>
      </c>
    </row>
    <row r="34" spans="1:8" ht="93" customHeight="1" x14ac:dyDescent="0.25">
      <c r="A34" s="12"/>
      <c r="B34" s="12"/>
      <c r="C34" s="8" t="s">
        <v>33</v>
      </c>
      <c r="D34" s="9" t="s">
        <v>34</v>
      </c>
      <c r="E34" s="10">
        <v>100000</v>
      </c>
      <c r="F34" s="10">
        <v>176880.94</v>
      </c>
      <c r="G34" s="10">
        <v>177042.94</v>
      </c>
      <c r="H34" s="4">
        <f t="shared" si="4"/>
        <v>100.09158703023627</v>
      </c>
    </row>
    <row r="35" spans="1:8" x14ac:dyDescent="0.25">
      <c r="A35" s="12"/>
      <c r="B35" s="12"/>
      <c r="C35" s="8" t="s">
        <v>20</v>
      </c>
      <c r="D35" s="9" t="s">
        <v>21</v>
      </c>
      <c r="E35" s="10">
        <v>0</v>
      </c>
      <c r="F35" s="10">
        <v>12064.73</v>
      </c>
      <c r="G35" s="10">
        <v>12064.73</v>
      </c>
      <c r="H35" s="4">
        <v>0</v>
      </c>
    </row>
    <row r="36" spans="1:8" ht="16.5" customHeight="1" x14ac:dyDescent="0.25">
      <c r="A36" s="12"/>
      <c r="B36" s="12"/>
      <c r="C36" s="13" t="s">
        <v>24</v>
      </c>
      <c r="D36" s="9" t="s">
        <v>25</v>
      </c>
      <c r="E36" s="10">
        <v>0</v>
      </c>
      <c r="F36" s="10">
        <v>7439.47</v>
      </c>
      <c r="G36" s="10">
        <v>7439.47</v>
      </c>
      <c r="H36" s="4">
        <f t="shared" ref="H36:H41" si="6">G36/F36*100</f>
        <v>100</v>
      </c>
    </row>
    <row r="37" spans="1:8" ht="18.75" customHeight="1" x14ac:dyDescent="0.25">
      <c r="A37" s="12"/>
      <c r="B37" s="12"/>
      <c r="C37" s="13"/>
      <c r="D37" s="17" t="s">
        <v>26</v>
      </c>
      <c r="E37" s="18">
        <f>SUM(E38:E38)</f>
        <v>550000</v>
      </c>
      <c r="F37" s="18">
        <f>SUM(F38:F38)</f>
        <v>863088</v>
      </c>
      <c r="G37" s="18">
        <f>SUM(G38:G38)</f>
        <v>863088</v>
      </c>
      <c r="H37" s="4">
        <f t="shared" si="6"/>
        <v>100</v>
      </c>
    </row>
    <row r="38" spans="1:8" ht="22.5" x14ac:dyDescent="0.25">
      <c r="A38" s="12"/>
      <c r="B38" s="12"/>
      <c r="C38" s="8" t="s">
        <v>41</v>
      </c>
      <c r="D38" s="9" t="s">
        <v>42</v>
      </c>
      <c r="E38" s="10">
        <v>550000</v>
      </c>
      <c r="F38" s="10">
        <v>863088</v>
      </c>
      <c r="G38" s="10">
        <v>863088</v>
      </c>
      <c r="H38" s="4">
        <f t="shared" si="6"/>
        <v>100</v>
      </c>
    </row>
    <row r="39" spans="1:8" ht="20.25" customHeight="1" x14ac:dyDescent="0.25">
      <c r="A39" s="12"/>
      <c r="B39" s="90" t="s">
        <v>47</v>
      </c>
      <c r="C39" s="91"/>
      <c r="D39" s="92" t="s">
        <v>32</v>
      </c>
      <c r="E39" s="93">
        <f>E40</f>
        <v>8000</v>
      </c>
      <c r="F39" s="93">
        <f>F40</f>
        <v>16208.59</v>
      </c>
      <c r="G39" s="93">
        <f>G40</f>
        <v>17831.079999999998</v>
      </c>
      <c r="H39" s="94">
        <f t="shared" si="6"/>
        <v>110.0100625655902</v>
      </c>
    </row>
    <row r="40" spans="1:8" ht="19.5" customHeight="1" x14ac:dyDescent="0.25">
      <c r="A40" s="12"/>
      <c r="B40" s="84"/>
      <c r="C40" s="2"/>
      <c r="D40" s="82" t="s">
        <v>12</v>
      </c>
      <c r="E40" s="4">
        <f>E41+E42+E43</f>
        <v>8000</v>
      </c>
      <c r="F40" s="4">
        <f>F41+F42+F43</f>
        <v>16208.59</v>
      </c>
      <c r="G40" s="4">
        <f>G41+G42+G43</f>
        <v>17831.079999999998</v>
      </c>
      <c r="H40" s="4">
        <f t="shared" si="6"/>
        <v>110.0100625655902</v>
      </c>
    </row>
    <row r="41" spans="1:8" ht="90.75" customHeight="1" x14ac:dyDescent="0.25">
      <c r="A41" s="12"/>
      <c r="B41" s="12"/>
      <c r="C41" s="8" t="s">
        <v>33</v>
      </c>
      <c r="D41" s="9" t="s">
        <v>34</v>
      </c>
      <c r="E41" s="10">
        <v>8000</v>
      </c>
      <c r="F41" s="10">
        <v>14730.25</v>
      </c>
      <c r="G41" s="10">
        <v>16127.66</v>
      </c>
      <c r="H41" s="4">
        <f t="shared" si="6"/>
        <v>109.48666859014612</v>
      </c>
    </row>
    <row r="42" spans="1:8" x14ac:dyDescent="0.25">
      <c r="A42" s="12"/>
      <c r="B42" s="12"/>
      <c r="C42" s="8" t="s">
        <v>18</v>
      </c>
      <c r="D42" s="9" t="s">
        <v>19</v>
      </c>
      <c r="E42" s="10">
        <v>0</v>
      </c>
      <c r="F42" s="10">
        <v>800</v>
      </c>
      <c r="G42" s="10">
        <v>800</v>
      </c>
      <c r="H42" s="4">
        <f t="shared" ref="H42:H48" si="7">G42/F42*100</f>
        <v>100</v>
      </c>
    </row>
    <row r="43" spans="1:8" x14ac:dyDescent="0.25">
      <c r="A43" s="12"/>
      <c r="B43" s="12"/>
      <c r="C43" s="8" t="s">
        <v>20</v>
      </c>
      <c r="D43" s="9" t="s">
        <v>21</v>
      </c>
      <c r="E43" s="10">
        <v>0</v>
      </c>
      <c r="F43" s="10">
        <v>678.34</v>
      </c>
      <c r="G43" s="10">
        <v>903.42</v>
      </c>
      <c r="H43" s="4">
        <f t="shared" si="7"/>
        <v>133.181000678126</v>
      </c>
    </row>
    <row r="44" spans="1:8" ht="19.5" customHeight="1" x14ac:dyDescent="0.25">
      <c r="A44" s="86" t="s">
        <v>48</v>
      </c>
      <c r="B44" s="86"/>
      <c r="C44" s="86"/>
      <c r="D44" s="87" t="s">
        <v>49</v>
      </c>
      <c r="E44" s="88">
        <f>E45</f>
        <v>16500</v>
      </c>
      <c r="F44" s="88">
        <f t="shared" ref="E44:G45" si="8">F45</f>
        <v>32479.4</v>
      </c>
      <c r="G44" s="88">
        <f t="shared" si="8"/>
        <v>37200.49</v>
      </c>
      <c r="H44" s="89">
        <f t="shared" si="7"/>
        <v>114.53564413135709</v>
      </c>
    </row>
    <row r="45" spans="1:8" ht="18.75" customHeight="1" x14ac:dyDescent="0.25">
      <c r="A45" s="1"/>
      <c r="B45" s="90" t="s">
        <v>50</v>
      </c>
      <c r="C45" s="91"/>
      <c r="D45" s="92" t="s">
        <v>32</v>
      </c>
      <c r="E45" s="93">
        <f t="shared" si="8"/>
        <v>16500</v>
      </c>
      <c r="F45" s="93">
        <f t="shared" si="8"/>
        <v>32479.4</v>
      </c>
      <c r="G45" s="93">
        <f t="shared" si="8"/>
        <v>37200.49</v>
      </c>
      <c r="H45" s="94">
        <f t="shared" si="7"/>
        <v>114.53564413135709</v>
      </c>
    </row>
    <row r="46" spans="1:8" ht="21" customHeight="1" x14ac:dyDescent="0.25">
      <c r="A46" s="1"/>
      <c r="B46" s="19"/>
      <c r="C46" s="20"/>
      <c r="D46" s="21" t="s">
        <v>12</v>
      </c>
      <c r="E46" s="22">
        <f>E47+E48+E49</f>
        <v>16500</v>
      </c>
      <c r="F46" s="22">
        <f>F47+F48+F49</f>
        <v>32479.4</v>
      </c>
      <c r="G46" s="22">
        <f>G47+G48+G49</f>
        <v>37200.49</v>
      </c>
      <c r="H46" s="23">
        <f t="shared" si="7"/>
        <v>114.53564413135709</v>
      </c>
    </row>
    <row r="47" spans="1:8" x14ac:dyDescent="0.25">
      <c r="A47" s="1"/>
      <c r="B47" s="19"/>
      <c r="C47" s="24" t="s">
        <v>18</v>
      </c>
      <c r="D47" s="25" t="s">
        <v>19</v>
      </c>
      <c r="E47" s="22">
        <v>10500</v>
      </c>
      <c r="F47" s="22">
        <v>8350</v>
      </c>
      <c r="G47" s="22">
        <v>9358.6299999999992</v>
      </c>
      <c r="H47" s="23">
        <f t="shared" si="7"/>
        <v>112.07940119760478</v>
      </c>
    </row>
    <row r="48" spans="1:8" x14ac:dyDescent="0.25">
      <c r="A48" s="1"/>
      <c r="B48" s="19"/>
      <c r="C48" s="24" t="s">
        <v>20</v>
      </c>
      <c r="D48" s="26" t="s">
        <v>21</v>
      </c>
      <c r="E48" s="22">
        <v>0</v>
      </c>
      <c r="F48" s="22">
        <v>312.7</v>
      </c>
      <c r="G48" s="22">
        <v>441.75</v>
      </c>
      <c r="H48" s="23">
        <f t="shared" si="7"/>
        <v>141.26958746402303</v>
      </c>
    </row>
    <row r="49" spans="1:14" ht="18.75" customHeight="1" x14ac:dyDescent="0.25">
      <c r="A49" s="1"/>
      <c r="B49" s="19"/>
      <c r="C49" s="24" t="s">
        <v>24</v>
      </c>
      <c r="D49" s="26" t="s">
        <v>25</v>
      </c>
      <c r="E49" s="22">
        <v>6000</v>
      </c>
      <c r="F49" s="22">
        <v>23816.7</v>
      </c>
      <c r="G49" s="22">
        <v>27400.11</v>
      </c>
      <c r="H49" s="23">
        <f t="shared" ref="H49:H68" si="9">G49/F49*100</f>
        <v>115.04578719973799</v>
      </c>
    </row>
    <row r="50" spans="1:14" ht="21.75" customHeight="1" x14ac:dyDescent="0.25">
      <c r="A50" s="86" t="s">
        <v>51</v>
      </c>
      <c r="B50" s="86"/>
      <c r="C50" s="86"/>
      <c r="D50" s="87" t="s">
        <v>52</v>
      </c>
      <c r="E50" s="88">
        <f>E51+E55+E62+E69</f>
        <v>105373</v>
      </c>
      <c r="F50" s="88">
        <f>F51+F55+F62+F69</f>
        <v>150572.12999999998</v>
      </c>
      <c r="G50" s="88">
        <f>G51+G55+G62+G69</f>
        <v>150737.65</v>
      </c>
      <c r="H50" s="89">
        <f t="shared" si="9"/>
        <v>100.10992738164759</v>
      </c>
    </row>
    <row r="51" spans="1:14" ht="21" customHeight="1" x14ac:dyDescent="0.25">
      <c r="A51" s="1"/>
      <c r="B51" s="90" t="s">
        <v>53</v>
      </c>
      <c r="C51" s="91"/>
      <c r="D51" s="92" t="s">
        <v>54</v>
      </c>
      <c r="E51" s="93">
        <f>E52</f>
        <v>47574</v>
      </c>
      <c r="F51" s="93">
        <f>F52</f>
        <v>40487.5</v>
      </c>
      <c r="G51" s="93">
        <f>G52</f>
        <v>40489.050000000003</v>
      </c>
      <c r="H51" s="94">
        <f t="shared" si="9"/>
        <v>100.00382834208091</v>
      </c>
    </row>
    <row r="52" spans="1:14" ht="21" customHeight="1" x14ac:dyDescent="0.25">
      <c r="A52" s="1"/>
      <c r="B52" s="84"/>
      <c r="C52" s="2"/>
      <c r="D52" s="82" t="s">
        <v>12</v>
      </c>
      <c r="E52" s="4">
        <f>E53+E54</f>
        <v>47574</v>
      </c>
      <c r="F52" s="4">
        <f>F53+F54</f>
        <v>40487.5</v>
      </c>
      <c r="G52" s="4">
        <f>G53+G54</f>
        <v>40489.050000000003</v>
      </c>
      <c r="H52" s="14">
        <f t="shared" si="9"/>
        <v>100.00382834208091</v>
      </c>
    </row>
    <row r="53" spans="1:14" ht="71.25" customHeight="1" x14ac:dyDescent="0.25">
      <c r="A53" s="12"/>
      <c r="B53" s="12"/>
      <c r="C53" s="8" t="s">
        <v>35</v>
      </c>
      <c r="D53" s="9" t="s">
        <v>36</v>
      </c>
      <c r="E53" s="10">
        <v>47574</v>
      </c>
      <c r="F53" s="10">
        <v>40472</v>
      </c>
      <c r="G53" s="10">
        <v>40472</v>
      </c>
      <c r="H53" s="14">
        <f t="shared" si="9"/>
        <v>100</v>
      </c>
      <c r="J53" s="58"/>
      <c r="K53" s="57"/>
    </row>
    <row r="54" spans="1:14" ht="70.5" customHeight="1" x14ac:dyDescent="0.25">
      <c r="A54" s="12"/>
      <c r="B54" s="12"/>
      <c r="C54" s="8" t="s">
        <v>55</v>
      </c>
      <c r="D54" s="9" t="s">
        <v>56</v>
      </c>
      <c r="E54" s="10">
        <v>0</v>
      </c>
      <c r="F54" s="10">
        <v>15.5</v>
      </c>
      <c r="G54" s="10">
        <v>17.05</v>
      </c>
      <c r="H54" s="14">
        <f t="shared" si="9"/>
        <v>110.00000000000001</v>
      </c>
    </row>
    <row r="55" spans="1:14" ht="25.5" customHeight="1" x14ac:dyDescent="0.25">
      <c r="A55" s="1"/>
      <c r="B55" s="90" t="s">
        <v>57</v>
      </c>
      <c r="C55" s="91"/>
      <c r="D55" s="92" t="s">
        <v>58</v>
      </c>
      <c r="E55" s="93">
        <f>E56+E60</f>
        <v>8000</v>
      </c>
      <c r="F55" s="93">
        <f t="shared" ref="F55:G55" si="10">F56+F60</f>
        <v>13185.359999999999</v>
      </c>
      <c r="G55" s="93">
        <f t="shared" si="10"/>
        <v>13343.26</v>
      </c>
      <c r="H55" s="94">
        <f t="shared" si="9"/>
        <v>101.19754030227466</v>
      </c>
    </row>
    <row r="56" spans="1:14" ht="18" customHeight="1" x14ac:dyDescent="0.25">
      <c r="A56" s="1"/>
      <c r="B56" s="157"/>
      <c r="C56" s="2"/>
      <c r="D56" s="82" t="s">
        <v>12</v>
      </c>
      <c r="E56" s="4">
        <f>E57+E58+E59</f>
        <v>8000</v>
      </c>
      <c r="F56" s="4">
        <f t="shared" ref="F56:G56" si="11">F57+F58+F59</f>
        <v>12998.369999999999</v>
      </c>
      <c r="G56" s="4">
        <f t="shared" si="11"/>
        <v>13156.27</v>
      </c>
      <c r="H56" s="14">
        <f t="shared" si="9"/>
        <v>101.21476769779596</v>
      </c>
    </row>
    <row r="57" spans="1:14" ht="88.5" customHeight="1" x14ac:dyDescent="0.25">
      <c r="A57" s="1"/>
      <c r="B57" s="158"/>
      <c r="C57" s="61" t="s">
        <v>33</v>
      </c>
      <c r="D57" s="62" t="s">
        <v>34</v>
      </c>
      <c r="E57" s="60">
        <v>0</v>
      </c>
      <c r="F57" s="32">
        <v>325.3</v>
      </c>
      <c r="G57" s="32">
        <v>325.2</v>
      </c>
      <c r="H57" s="14">
        <v>0</v>
      </c>
    </row>
    <row r="58" spans="1:14" x14ac:dyDescent="0.25">
      <c r="A58" s="1"/>
      <c r="B58" s="158"/>
      <c r="C58" s="61" t="s">
        <v>20</v>
      </c>
      <c r="D58" s="63" t="s">
        <v>21</v>
      </c>
      <c r="E58" s="64">
        <v>0</v>
      </c>
      <c r="F58" s="32">
        <v>753.99</v>
      </c>
      <c r="G58" s="32">
        <v>753.99</v>
      </c>
      <c r="H58" s="14">
        <v>0</v>
      </c>
      <c r="N58" s="57"/>
    </row>
    <row r="59" spans="1:14" ht="18" customHeight="1" x14ac:dyDescent="0.25">
      <c r="A59" s="1"/>
      <c r="B59" s="85"/>
      <c r="C59" s="8" t="s">
        <v>24</v>
      </c>
      <c r="D59" s="59" t="s">
        <v>25</v>
      </c>
      <c r="E59" s="10">
        <v>8000</v>
      </c>
      <c r="F59" s="10">
        <v>11919.08</v>
      </c>
      <c r="G59" s="10">
        <v>12077.08</v>
      </c>
      <c r="H59" s="14">
        <f t="shared" ref="H59" si="12">G59/F59*100</f>
        <v>101.32560566755153</v>
      </c>
      <c r="N59" s="57"/>
    </row>
    <row r="60" spans="1:14" ht="16.5" customHeight="1" x14ac:dyDescent="0.25">
      <c r="A60" s="1"/>
      <c r="B60" s="85"/>
      <c r="C60" s="13"/>
      <c r="D60" s="17" t="s">
        <v>26</v>
      </c>
      <c r="E60" s="18">
        <f>E61</f>
        <v>0</v>
      </c>
      <c r="F60" s="18">
        <f t="shared" ref="F60:G60" si="13">F61</f>
        <v>186.99</v>
      </c>
      <c r="G60" s="18">
        <f t="shared" si="13"/>
        <v>186.99</v>
      </c>
      <c r="H60" s="4">
        <v>0</v>
      </c>
      <c r="N60" s="57"/>
    </row>
    <row r="61" spans="1:14" ht="23.25" x14ac:dyDescent="0.25">
      <c r="A61" s="1"/>
      <c r="B61" s="85"/>
      <c r="C61" s="61" t="s">
        <v>41</v>
      </c>
      <c r="D61" s="63" t="s">
        <v>42</v>
      </c>
      <c r="E61" s="64">
        <v>0</v>
      </c>
      <c r="F61" s="32">
        <v>186.99</v>
      </c>
      <c r="G61" s="32">
        <v>186.99</v>
      </c>
      <c r="H61" s="14">
        <v>0</v>
      </c>
      <c r="N61" s="57"/>
    </row>
    <row r="62" spans="1:14" ht="21" customHeight="1" x14ac:dyDescent="0.25">
      <c r="A62" s="1"/>
      <c r="B62" s="90" t="s">
        <v>59</v>
      </c>
      <c r="C62" s="95"/>
      <c r="D62" s="96" t="s">
        <v>32</v>
      </c>
      <c r="E62" s="97">
        <f t="shared" ref="E62:G62" si="14">E63</f>
        <v>49799</v>
      </c>
      <c r="F62" s="97">
        <f t="shared" si="14"/>
        <v>92240.739999999991</v>
      </c>
      <c r="G62" s="97">
        <f t="shared" si="14"/>
        <v>92240.94</v>
      </c>
      <c r="H62" s="98">
        <f t="shared" si="9"/>
        <v>100.0002168239327</v>
      </c>
    </row>
    <row r="63" spans="1:14" ht="19.5" customHeight="1" x14ac:dyDescent="0.25">
      <c r="A63" s="1"/>
      <c r="B63" s="157"/>
      <c r="C63" s="2"/>
      <c r="D63" s="11" t="s">
        <v>12</v>
      </c>
      <c r="E63" s="4">
        <f>E68</f>
        <v>49799</v>
      </c>
      <c r="F63" s="4">
        <f>F64+F65+F66+F67+F68</f>
        <v>92240.739999999991</v>
      </c>
      <c r="G63" s="4">
        <f>G64+G65+G66+G67+G68</f>
        <v>92240.94</v>
      </c>
      <c r="H63" s="14">
        <f t="shared" si="9"/>
        <v>100.0002168239327</v>
      </c>
    </row>
    <row r="64" spans="1:14" x14ac:dyDescent="0.25">
      <c r="A64" s="1"/>
      <c r="B64" s="158"/>
      <c r="C64" s="61" t="s">
        <v>18</v>
      </c>
      <c r="D64" s="63" t="s">
        <v>19</v>
      </c>
      <c r="E64" s="64">
        <v>0</v>
      </c>
      <c r="F64" s="32">
        <v>33863.35</v>
      </c>
      <c r="G64" s="32">
        <v>33863.35</v>
      </c>
      <c r="H64" s="14">
        <f>G64/F64*100</f>
        <v>100</v>
      </c>
    </row>
    <row r="65" spans="1:8" x14ac:dyDescent="0.25">
      <c r="A65" s="1"/>
      <c r="B65" s="158"/>
      <c r="C65" s="61" t="s">
        <v>20</v>
      </c>
      <c r="D65" s="63" t="s">
        <v>21</v>
      </c>
      <c r="E65" s="64">
        <v>0</v>
      </c>
      <c r="F65" s="32">
        <v>16.88</v>
      </c>
      <c r="G65" s="32">
        <v>16.88</v>
      </c>
      <c r="H65" s="14">
        <v>0</v>
      </c>
    </row>
    <row r="66" spans="1:8" ht="25.5" customHeight="1" x14ac:dyDescent="0.25">
      <c r="A66" s="1"/>
      <c r="B66" s="158"/>
      <c r="C66" s="61" t="s">
        <v>22</v>
      </c>
      <c r="D66" s="9" t="s">
        <v>23</v>
      </c>
      <c r="E66" s="64">
        <v>0</v>
      </c>
      <c r="F66" s="32">
        <v>7012</v>
      </c>
      <c r="G66" s="32">
        <v>7012</v>
      </c>
      <c r="H66" s="14">
        <v>0</v>
      </c>
    </row>
    <row r="67" spans="1:8" x14ac:dyDescent="0.25">
      <c r="A67" s="1"/>
      <c r="B67" s="158"/>
      <c r="C67" s="61" t="s">
        <v>24</v>
      </c>
      <c r="D67" s="59" t="s">
        <v>25</v>
      </c>
      <c r="E67" s="10">
        <v>0</v>
      </c>
      <c r="F67" s="10">
        <v>1549.51</v>
      </c>
      <c r="G67" s="10">
        <v>1549.51</v>
      </c>
      <c r="H67" s="14">
        <f t="shared" ref="H67" si="15">G67/F67*100</f>
        <v>100</v>
      </c>
    </row>
    <row r="68" spans="1:8" ht="93.75" customHeight="1" x14ac:dyDescent="0.25">
      <c r="A68" s="1"/>
      <c r="B68" s="159"/>
      <c r="C68" s="27" t="s">
        <v>60</v>
      </c>
      <c r="D68" s="59" t="s">
        <v>61</v>
      </c>
      <c r="E68" s="4">
        <v>49799</v>
      </c>
      <c r="F68" s="32">
        <v>49799</v>
      </c>
      <c r="G68" s="32">
        <v>49799.199999999997</v>
      </c>
      <c r="H68" s="14">
        <f t="shared" si="9"/>
        <v>100.00040161449024</v>
      </c>
    </row>
    <row r="69" spans="1:8" ht="21" customHeight="1" x14ac:dyDescent="0.25">
      <c r="A69" s="28"/>
      <c r="B69" s="99" t="s">
        <v>62</v>
      </c>
      <c r="C69" s="100"/>
      <c r="D69" s="92" t="s">
        <v>32</v>
      </c>
      <c r="E69" s="93">
        <f>E70</f>
        <v>0</v>
      </c>
      <c r="F69" s="93">
        <f>F70</f>
        <v>4658.53</v>
      </c>
      <c r="G69" s="93">
        <f>G70</f>
        <v>4664.3999999999996</v>
      </c>
      <c r="H69" s="93">
        <v>0</v>
      </c>
    </row>
    <row r="70" spans="1:8" ht="20.25" customHeight="1" x14ac:dyDescent="0.25">
      <c r="A70" s="12"/>
      <c r="B70" s="12"/>
      <c r="C70" s="8"/>
      <c r="D70" s="29" t="s">
        <v>63</v>
      </c>
      <c r="E70" s="10">
        <f>E71</f>
        <v>0</v>
      </c>
      <c r="F70" s="10">
        <f>+F71</f>
        <v>4658.53</v>
      </c>
      <c r="G70" s="10">
        <f>G71</f>
        <v>4664.3999999999996</v>
      </c>
      <c r="H70" s="30">
        <v>0</v>
      </c>
    </row>
    <row r="71" spans="1:8" ht="16.5" customHeight="1" x14ac:dyDescent="0.25">
      <c r="A71" s="12"/>
      <c r="B71" s="12"/>
      <c r="C71" s="8" t="s">
        <v>24</v>
      </c>
      <c r="D71" s="9" t="s">
        <v>25</v>
      </c>
      <c r="E71" s="10">
        <v>0</v>
      </c>
      <c r="F71" s="10">
        <v>4658.53</v>
      </c>
      <c r="G71" s="10">
        <v>4664.3999999999996</v>
      </c>
      <c r="H71" s="30">
        <v>0</v>
      </c>
    </row>
    <row r="72" spans="1:8" ht="48.75" customHeight="1" x14ac:dyDescent="0.25">
      <c r="A72" s="86" t="s">
        <v>64</v>
      </c>
      <c r="B72" s="86"/>
      <c r="C72" s="86"/>
      <c r="D72" s="87" t="s">
        <v>65</v>
      </c>
      <c r="E72" s="88">
        <f>E73+E76+E78+E80</f>
        <v>1057</v>
      </c>
      <c r="F72" s="88">
        <f>F73+F76+F78+F80</f>
        <v>65855</v>
      </c>
      <c r="G72" s="88">
        <f>G73+G76+G78+G80</f>
        <v>65132.37</v>
      </c>
      <c r="H72" s="89">
        <f t="shared" ref="H72:H100" si="16">G72/F72*100</f>
        <v>98.902695315465806</v>
      </c>
    </row>
    <row r="73" spans="1:8" ht="36" customHeight="1" x14ac:dyDescent="0.25">
      <c r="A73" s="1"/>
      <c r="B73" s="90" t="s">
        <v>66</v>
      </c>
      <c r="C73" s="91"/>
      <c r="D73" s="92" t="s">
        <v>67</v>
      </c>
      <c r="E73" s="93">
        <f>E75</f>
        <v>1057</v>
      </c>
      <c r="F73" s="93">
        <f>F75</f>
        <v>1057</v>
      </c>
      <c r="G73" s="93">
        <f>G75</f>
        <v>1057</v>
      </c>
      <c r="H73" s="94">
        <f t="shared" si="16"/>
        <v>100</v>
      </c>
    </row>
    <row r="74" spans="1:8" ht="20.25" customHeight="1" x14ac:dyDescent="0.25">
      <c r="A74" s="1"/>
      <c r="B74" s="84"/>
      <c r="C74" s="2"/>
      <c r="D74" s="82" t="s">
        <v>12</v>
      </c>
      <c r="E74" s="4">
        <f>E75</f>
        <v>1057</v>
      </c>
      <c r="F74" s="4">
        <f>F75</f>
        <v>1057</v>
      </c>
      <c r="G74" s="4">
        <v>1057</v>
      </c>
      <c r="H74" s="14">
        <f t="shared" si="16"/>
        <v>100</v>
      </c>
    </row>
    <row r="75" spans="1:8" ht="69" customHeight="1" x14ac:dyDescent="0.25">
      <c r="A75" s="12"/>
      <c r="B75" s="12"/>
      <c r="C75" s="8" t="s">
        <v>35</v>
      </c>
      <c r="D75" s="9" t="s">
        <v>36</v>
      </c>
      <c r="E75" s="10">
        <v>1057</v>
      </c>
      <c r="F75" s="10">
        <v>1057</v>
      </c>
      <c r="G75" s="10">
        <v>1057</v>
      </c>
      <c r="H75" s="14">
        <f t="shared" si="16"/>
        <v>100</v>
      </c>
    </row>
    <row r="76" spans="1:8" ht="25.5" customHeight="1" x14ac:dyDescent="0.25">
      <c r="A76" s="12"/>
      <c r="B76" s="90" t="s">
        <v>176</v>
      </c>
      <c r="C76" s="90"/>
      <c r="D76" s="92" t="s">
        <v>177</v>
      </c>
      <c r="E76" s="93">
        <f>E77</f>
        <v>0</v>
      </c>
      <c r="F76" s="93">
        <f>F77</f>
        <v>30328</v>
      </c>
      <c r="G76" s="93">
        <f>G77</f>
        <v>30001.39</v>
      </c>
      <c r="H76" s="94">
        <f t="shared" si="16"/>
        <v>98.923074386705352</v>
      </c>
    </row>
    <row r="77" spans="1:8" ht="72" customHeight="1" x14ac:dyDescent="0.25">
      <c r="A77" s="12"/>
      <c r="B77" s="12"/>
      <c r="C77" s="8" t="s">
        <v>35</v>
      </c>
      <c r="D77" s="9" t="s">
        <v>36</v>
      </c>
      <c r="E77" s="10">
        <v>0</v>
      </c>
      <c r="F77" s="10">
        <v>30328</v>
      </c>
      <c r="G77" s="10">
        <v>30001.39</v>
      </c>
      <c r="H77" s="30">
        <f t="shared" si="16"/>
        <v>98.923074386705352</v>
      </c>
    </row>
    <row r="78" spans="1:8" x14ac:dyDescent="0.25">
      <c r="A78" s="12"/>
      <c r="B78" s="90" t="s">
        <v>191</v>
      </c>
      <c r="C78" s="90"/>
      <c r="D78" s="92" t="s">
        <v>192</v>
      </c>
      <c r="E78" s="93">
        <f>E79</f>
        <v>0</v>
      </c>
      <c r="F78" s="93">
        <f>F79</f>
        <v>18064</v>
      </c>
      <c r="G78" s="93">
        <f>G79</f>
        <v>17870.66</v>
      </c>
      <c r="H78" s="94">
        <f t="shared" ref="H78:H86" si="17">G78/F78*100</f>
        <v>98.929694419840558</v>
      </c>
    </row>
    <row r="79" spans="1:8" ht="72" customHeight="1" x14ac:dyDescent="0.25">
      <c r="A79" s="12"/>
      <c r="B79" s="12"/>
      <c r="C79" s="8" t="s">
        <v>35</v>
      </c>
      <c r="D79" s="9" t="s">
        <v>36</v>
      </c>
      <c r="E79" s="10">
        <v>0</v>
      </c>
      <c r="F79" s="10">
        <v>18064</v>
      </c>
      <c r="G79" s="10">
        <v>17870.66</v>
      </c>
      <c r="H79" s="30">
        <f t="shared" si="17"/>
        <v>98.929694419840558</v>
      </c>
    </row>
    <row r="80" spans="1:8" ht="22.5" x14ac:dyDescent="0.25">
      <c r="A80" s="12"/>
      <c r="B80" s="90" t="s">
        <v>193</v>
      </c>
      <c r="C80" s="90"/>
      <c r="D80" s="92" t="s">
        <v>194</v>
      </c>
      <c r="E80" s="93">
        <f>E81</f>
        <v>0</v>
      </c>
      <c r="F80" s="93">
        <f>F81</f>
        <v>16406</v>
      </c>
      <c r="G80" s="93">
        <f>G81</f>
        <v>16203.32</v>
      </c>
      <c r="H80" s="94">
        <f t="shared" si="17"/>
        <v>98.764598317688652</v>
      </c>
    </row>
    <row r="81" spans="1:8" ht="72" customHeight="1" x14ac:dyDescent="0.25">
      <c r="A81" s="12"/>
      <c r="B81" s="12"/>
      <c r="C81" s="8" t="s">
        <v>35</v>
      </c>
      <c r="D81" s="9" t="s">
        <v>36</v>
      </c>
      <c r="E81" s="10">
        <v>0</v>
      </c>
      <c r="F81" s="10">
        <v>16406</v>
      </c>
      <c r="G81" s="10">
        <v>16203.32</v>
      </c>
      <c r="H81" s="30">
        <f t="shared" si="17"/>
        <v>98.764598317688652</v>
      </c>
    </row>
    <row r="82" spans="1:8" ht="33.75" x14ac:dyDescent="0.25">
      <c r="A82" s="86" t="s">
        <v>195</v>
      </c>
      <c r="B82" s="86"/>
      <c r="C82" s="86"/>
      <c r="D82" s="87" t="s">
        <v>196</v>
      </c>
      <c r="E82" s="88">
        <f>E83</f>
        <v>0</v>
      </c>
      <c r="F82" s="88">
        <f t="shared" ref="F82:G82" si="18">F83</f>
        <v>31524.400000000001</v>
      </c>
      <c r="G82" s="88">
        <f t="shared" si="18"/>
        <v>31524.400000000001</v>
      </c>
      <c r="H82" s="89">
        <f t="shared" si="17"/>
        <v>100</v>
      </c>
    </row>
    <row r="83" spans="1:8" x14ac:dyDescent="0.25">
      <c r="A83" s="1"/>
      <c r="B83" s="90" t="s">
        <v>197</v>
      </c>
      <c r="C83" s="91"/>
      <c r="D83" s="92" t="s">
        <v>198</v>
      </c>
      <c r="E83" s="93">
        <f>E86</f>
        <v>0</v>
      </c>
      <c r="F83" s="93">
        <f>F84</f>
        <v>31524.400000000001</v>
      </c>
      <c r="G83" s="93">
        <f>G84</f>
        <v>31524.400000000001</v>
      </c>
      <c r="H83" s="94">
        <f t="shared" si="17"/>
        <v>100</v>
      </c>
    </row>
    <row r="84" spans="1:8" x14ac:dyDescent="0.25">
      <c r="A84" s="1"/>
      <c r="B84" s="142"/>
      <c r="C84" s="2"/>
      <c r="D84" s="82" t="s">
        <v>199</v>
      </c>
      <c r="E84" s="4">
        <f>E85+E86</f>
        <v>0</v>
      </c>
      <c r="F84" s="4">
        <f t="shared" ref="F84:G84" si="19">F85+F86</f>
        <v>31524.400000000001</v>
      </c>
      <c r="G84" s="4">
        <f t="shared" si="19"/>
        <v>31524.400000000001</v>
      </c>
      <c r="H84" s="14">
        <f t="shared" si="17"/>
        <v>100</v>
      </c>
    </row>
    <row r="85" spans="1:8" ht="112.5" x14ac:dyDescent="0.25">
      <c r="A85" s="1"/>
      <c r="B85" s="143"/>
      <c r="C85" s="8" t="s">
        <v>200</v>
      </c>
      <c r="D85" s="9" t="s">
        <v>201</v>
      </c>
      <c r="E85" s="10">
        <v>0</v>
      </c>
      <c r="F85" s="10">
        <v>15762.2</v>
      </c>
      <c r="G85" s="10">
        <v>15762.2</v>
      </c>
      <c r="H85" s="14">
        <f t="shared" ref="H85" si="20">G85/F85*100</f>
        <v>100</v>
      </c>
    </row>
    <row r="86" spans="1:8" ht="72" customHeight="1" x14ac:dyDescent="0.25">
      <c r="A86" s="12"/>
      <c r="B86" s="12"/>
      <c r="C86" s="8" t="s">
        <v>29</v>
      </c>
      <c r="D86" s="9" t="s">
        <v>202</v>
      </c>
      <c r="E86" s="10">
        <v>0</v>
      </c>
      <c r="F86" s="10">
        <v>15762.2</v>
      </c>
      <c r="G86" s="10">
        <v>15762.2</v>
      </c>
      <c r="H86" s="14">
        <f t="shared" si="17"/>
        <v>100</v>
      </c>
    </row>
    <row r="87" spans="1:8" ht="81.75" customHeight="1" x14ac:dyDescent="0.25">
      <c r="A87" s="86" t="s">
        <v>68</v>
      </c>
      <c r="B87" s="86"/>
      <c r="C87" s="86"/>
      <c r="D87" s="87" t="s">
        <v>203</v>
      </c>
      <c r="E87" s="88">
        <f>E88+E92+E101+E112+E117</f>
        <v>5720493</v>
      </c>
      <c r="F87" s="88">
        <f>F88+F92+F101+F112+F117</f>
        <v>6041956.4900000002</v>
      </c>
      <c r="G87" s="88">
        <f>G88+G92+G101+G112+G117</f>
        <v>6106075.5199999996</v>
      </c>
      <c r="H87" s="89">
        <f t="shared" si="16"/>
        <v>101.06122958856328</v>
      </c>
    </row>
    <row r="88" spans="1:8" ht="33.75" x14ac:dyDescent="0.25">
      <c r="A88" s="1"/>
      <c r="B88" s="90" t="s">
        <v>69</v>
      </c>
      <c r="C88" s="91"/>
      <c r="D88" s="92" t="s">
        <v>70</v>
      </c>
      <c r="E88" s="93">
        <f>E90</f>
        <v>4000</v>
      </c>
      <c r="F88" s="93">
        <f>F89</f>
        <v>5567.01</v>
      </c>
      <c r="G88" s="93">
        <f>G89</f>
        <v>7021.13</v>
      </c>
      <c r="H88" s="94">
        <f t="shared" si="16"/>
        <v>126.12030515483177</v>
      </c>
    </row>
    <row r="89" spans="1:8" ht="18.75" customHeight="1" x14ac:dyDescent="0.25">
      <c r="A89" s="1"/>
      <c r="B89" s="84"/>
      <c r="C89" s="2"/>
      <c r="D89" s="82" t="s">
        <v>12</v>
      </c>
      <c r="E89" s="4">
        <f>E90</f>
        <v>4000</v>
      </c>
      <c r="F89" s="4">
        <f>F90+F91</f>
        <v>5567.01</v>
      </c>
      <c r="G89" s="4">
        <f>G90+G91</f>
        <v>7021.13</v>
      </c>
      <c r="H89" s="14">
        <f t="shared" si="16"/>
        <v>126.12030515483177</v>
      </c>
    </row>
    <row r="90" spans="1:8" ht="45" x14ac:dyDescent="0.25">
      <c r="A90" s="12"/>
      <c r="B90" s="12"/>
      <c r="C90" s="8" t="s">
        <v>71</v>
      </c>
      <c r="D90" s="9" t="s">
        <v>72</v>
      </c>
      <c r="E90" s="10">
        <v>4000</v>
      </c>
      <c r="F90" s="10">
        <v>5552.01</v>
      </c>
      <c r="G90" s="10">
        <v>7006.13</v>
      </c>
      <c r="H90" s="14">
        <f t="shared" si="16"/>
        <v>126.19087501643548</v>
      </c>
    </row>
    <row r="91" spans="1:8" ht="25.5" customHeight="1" x14ac:dyDescent="0.25">
      <c r="A91" s="12"/>
      <c r="B91" s="12"/>
      <c r="C91" s="8" t="s">
        <v>85</v>
      </c>
      <c r="D91" s="9" t="s">
        <v>86</v>
      </c>
      <c r="E91" s="10">
        <v>0</v>
      </c>
      <c r="F91" s="10">
        <v>15</v>
      </c>
      <c r="G91" s="10">
        <v>15</v>
      </c>
      <c r="H91" s="14">
        <f>G91/F91*100</f>
        <v>100</v>
      </c>
    </row>
    <row r="92" spans="1:8" ht="74.25" customHeight="1" x14ac:dyDescent="0.25">
      <c r="A92" s="1"/>
      <c r="B92" s="90" t="s">
        <v>73</v>
      </c>
      <c r="C92" s="91"/>
      <c r="D92" s="92" t="s">
        <v>74</v>
      </c>
      <c r="E92" s="93">
        <f>SUM(E94:E100)</f>
        <v>1179900</v>
      </c>
      <c r="F92" s="93">
        <f>SUM(F94:F100)</f>
        <v>1374808.7</v>
      </c>
      <c r="G92" s="93">
        <f>SUM(G94:G100)</f>
        <v>1380516.5</v>
      </c>
      <c r="H92" s="94">
        <f t="shared" si="16"/>
        <v>100.41517048881055</v>
      </c>
    </row>
    <row r="93" spans="1:8" ht="19.5" customHeight="1" x14ac:dyDescent="0.25">
      <c r="A93" s="1"/>
      <c r="B93" s="84"/>
      <c r="C93" s="2"/>
      <c r="D93" s="82" t="s">
        <v>12</v>
      </c>
      <c r="E93" s="4">
        <f>E94+E95+E96+E97+E98+E99+E100</f>
        <v>1179900</v>
      </c>
      <c r="F93" s="4">
        <f t="shared" ref="F93:G93" si="21">F94+F95+F96+F97+F98+F99+F100</f>
        <v>1374808.7</v>
      </c>
      <c r="G93" s="4">
        <f t="shared" si="21"/>
        <v>1380516.5</v>
      </c>
      <c r="H93" s="14">
        <f t="shared" si="16"/>
        <v>100.41517048881055</v>
      </c>
    </row>
    <row r="94" spans="1:8" ht="20.25" customHeight="1" x14ac:dyDescent="0.25">
      <c r="A94" s="12"/>
      <c r="B94" s="12"/>
      <c r="C94" s="8" t="s">
        <v>75</v>
      </c>
      <c r="D94" s="9" t="s">
        <v>76</v>
      </c>
      <c r="E94" s="10">
        <v>1100000</v>
      </c>
      <c r="F94" s="10">
        <v>1204067.04</v>
      </c>
      <c r="G94" s="10">
        <v>1210254.1299999999</v>
      </c>
      <c r="H94" s="14">
        <f t="shared" si="16"/>
        <v>100.5138492953017</v>
      </c>
    </row>
    <row r="95" spans="1:8" x14ac:dyDescent="0.25">
      <c r="A95" s="12"/>
      <c r="B95" s="12"/>
      <c r="C95" s="8" t="s">
        <v>77</v>
      </c>
      <c r="D95" s="9" t="s">
        <v>78</v>
      </c>
      <c r="E95" s="10">
        <v>10000</v>
      </c>
      <c r="F95" s="10">
        <v>22229.599999999999</v>
      </c>
      <c r="G95" s="10">
        <v>22229.599999999999</v>
      </c>
      <c r="H95" s="14">
        <f t="shared" si="16"/>
        <v>100</v>
      </c>
    </row>
    <row r="96" spans="1:8" x14ac:dyDescent="0.25">
      <c r="A96" s="12"/>
      <c r="B96" s="12"/>
      <c r="C96" s="8" t="s">
        <v>79</v>
      </c>
      <c r="D96" s="9" t="s">
        <v>80</v>
      </c>
      <c r="E96" s="10">
        <v>60000</v>
      </c>
      <c r="F96" s="10">
        <v>73162</v>
      </c>
      <c r="G96" s="10">
        <v>73162</v>
      </c>
      <c r="H96" s="14">
        <f t="shared" si="16"/>
        <v>100</v>
      </c>
    </row>
    <row r="97" spans="1:8" ht="22.5" x14ac:dyDescent="0.25">
      <c r="A97" s="12"/>
      <c r="B97" s="12"/>
      <c r="C97" s="8" t="s">
        <v>81</v>
      </c>
      <c r="D97" s="9" t="s">
        <v>82</v>
      </c>
      <c r="E97" s="10">
        <v>8000</v>
      </c>
      <c r="F97" s="10">
        <v>72325.990000000005</v>
      </c>
      <c r="G97" s="10">
        <v>72325.990000000005</v>
      </c>
      <c r="H97" s="14">
        <f t="shared" si="16"/>
        <v>100</v>
      </c>
    </row>
    <row r="98" spans="1:8" ht="22.5" x14ac:dyDescent="0.25">
      <c r="A98" s="12"/>
      <c r="B98" s="12"/>
      <c r="C98" s="8" t="s">
        <v>83</v>
      </c>
      <c r="D98" s="9" t="s">
        <v>84</v>
      </c>
      <c r="E98" s="10">
        <v>1000</v>
      </c>
      <c r="F98" s="10">
        <v>1000</v>
      </c>
      <c r="G98" s="10">
        <v>425.5</v>
      </c>
      <c r="H98" s="14">
        <f t="shared" si="16"/>
        <v>42.55</v>
      </c>
    </row>
    <row r="99" spans="1:8" x14ac:dyDescent="0.25">
      <c r="A99" s="12"/>
      <c r="B99" s="12"/>
      <c r="C99" s="8" t="s">
        <v>13</v>
      </c>
      <c r="D99" s="39" t="s">
        <v>170</v>
      </c>
      <c r="E99" s="10">
        <v>100</v>
      </c>
      <c r="F99" s="10">
        <v>104.4</v>
      </c>
      <c r="G99" s="10">
        <v>127.6</v>
      </c>
      <c r="H99" s="14">
        <f t="shared" si="16"/>
        <v>122.22222222222221</v>
      </c>
    </row>
    <row r="100" spans="1:8" ht="25.5" customHeight="1" x14ac:dyDescent="0.25">
      <c r="A100" s="12"/>
      <c r="B100" s="12"/>
      <c r="C100" s="8" t="s">
        <v>85</v>
      </c>
      <c r="D100" s="9" t="s">
        <v>86</v>
      </c>
      <c r="E100" s="10">
        <v>800</v>
      </c>
      <c r="F100" s="10">
        <v>1919.67</v>
      </c>
      <c r="G100" s="10">
        <v>1991.68</v>
      </c>
      <c r="H100" s="14">
        <f t="shared" si="16"/>
        <v>103.7511655649148</v>
      </c>
    </row>
    <row r="101" spans="1:8" ht="72.75" customHeight="1" x14ac:dyDescent="0.25">
      <c r="A101" s="1"/>
      <c r="B101" s="90" t="s">
        <v>87</v>
      </c>
      <c r="C101" s="91"/>
      <c r="D101" s="92" t="s">
        <v>88</v>
      </c>
      <c r="E101" s="93">
        <f>SUM(E103:E111)</f>
        <v>956500</v>
      </c>
      <c r="F101" s="93">
        <f>SUM(F103:F111)</f>
        <v>1089699.7599999998</v>
      </c>
      <c r="G101" s="93">
        <f>SUM(G103:G111)</f>
        <v>1112303.49</v>
      </c>
      <c r="H101" s="94">
        <f>G101/F101*100</f>
        <v>102.07430806445257</v>
      </c>
    </row>
    <row r="102" spans="1:8" ht="19.5" customHeight="1" x14ac:dyDescent="0.25">
      <c r="A102" s="1"/>
      <c r="B102" s="84"/>
      <c r="C102" s="2"/>
      <c r="D102" s="82" t="s">
        <v>12</v>
      </c>
      <c r="E102" s="4">
        <f>E103+E104+E105+E106+E107+E108+E109+E110+E111</f>
        <v>956500</v>
      </c>
      <c r="F102" s="4">
        <f>SUM(F103:F111)</f>
        <v>1089699.7599999998</v>
      </c>
      <c r="G102" s="4">
        <f>SUM(G103:G111)</f>
        <v>1112303.49</v>
      </c>
      <c r="H102" s="14">
        <f>G102/F102*100</f>
        <v>102.07430806445257</v>
      </c>
    </row>
    <row r="103" spans="1:8" ht="18" customHeight="1" x14ac:dyDescent="0.25">
      <c r="A103" s="12"/>
      <c r="B103" s="12"/>
      <c r="C103" s="8" t="s">
        <v>75</v>
      </c>
      <c r="D103" s="9" t="s">
        <v>76</v>
      </c>
      <c r="E103" s="10">
        <v>360000</v>
      </c>
      <c r="F103" s="10">
        <v>441400.24</v>
      </c>
      <c r="G103" s="10">
        <v>444084.91</v>
      </c>
      <c r="H103" s="14">
        <f t="shared" ref="H103:H111" si="22">G103/F103*100</f>
        <v>100.60821670599907</v>
      </c>
    </row>
    <row r="104" spans="1:8" x14ac:dyDescent="0.25">
      <c r="A104" s="12"/>
      <c r="B104" s="12"/>
      <c r="C104" s="8" t="s">
        <v>77</v>
      </c>
      <c r="D104" s="9" t="s">
        <v>78</v>
      </c>
      <c r="E104" s="10">
        <v>340000</v>
      </c>
      <c r="F104" s="10">
        <v>404806.86</v>
      </c>
      <c r="G104" s="10">
        <v>406519.03999999998</v>
      </c>
      <c r="H104" s="14">
        <f t="shared" si="22"/>
        <v>100.42296219980066</v>
      </c>
    </row>
    <row r="105" spans="1:8" x14ac:dyDescent="0.25">
      <c r="A105" s="12"/>
      <c r="B105" s="12"/>
      <c r="C105" s="8" t="s">
        <v>79</v>
      </c>
      <c r="D105" s="9" t="s">
        <v>80</v>
      </c>
      <c r="E105" s="10">
        <v>25000</v>
      </c>
      <c r="F105" s="10">
        <v>31158.720000000001</v>
      </c>
      <c r="G105" s="10">
        <v>31280.62</v>
      </c>
      <c r="H105" s="14">
        <f t="shared" si="22"/>
        <v>100.39122274599212</v>
      </c>
    </row>
    <row r="106" spans="1:8" ht="22.5" x14ac:dyDescent="0.25">
      <c r="A106" s="12"/>
      <c r="B106" s="12"/>
      <c r="C106" s="8" t="s">
        <v>81</v>
      </c>
      <c r="D106" s="9" t="s">
        <v>82</v>
      </c>
      <c r="E106" s="10">
        <v>120000</v>
      </c>
      <c r="F106" s="10">
        <v>84616.77</v>
      </c>
      <c r="G106" s="10">
        <v>84616.53</v>
      </c>
      <c r="H106" s="14">
        <f t="shared" si="22"/>
        <v>99.999716368280176</v>
      </c>
    </row>
    <row r="107" spans="1:8" ht="18" customHeight="1" x14ac:dyDescent="0.25">
      <c r="A107" s="12"/>
      <c r="B107" s="12"/>
      <c r="C107" s="8" t="s">
        <v>89</v>
      </c>
      <c r="D107" s="9" t="s">
        <v>90</v>
      </c>
      <c r="E107" s="10">
        <v>11000</v>
      </c>
      <c r="F107" s="10">
        <v>6000</v>
      </c>
      <c r="G107" s="10">
        <v>2320</v>
      </c>
      <c r="H107" s="14">
        <f t="shared" si="22"/>
        <v>38.666666666666664</v>
      </c>
    </row>
    <row r="108" spans="1:8" ht="18.75" customHeight="1" x14ac:dyDescent="0.25">
      <c r="A108" s="12"/>
      <c r="B108" s="12"/>
      <c r="C108" s="8" t="s">
        <v>91</v>
      </c>
      <c r="D108" s="9" t="s">
        <v>92</v>
      </c>
      <c r="E108" s="10">
        <v>40000</v>
      </c>
      <c r="F108" s="10">
        <v>50017</v>
      </c>
      <c r="G108" s="10">
        <v>52315</v>
      </c>
      <c r="H108" s="14">
        <f t="shared" si="22"/>
        <v>104.59443789111702</v>
      </c>
    </row>
    <row r="109" spans="1:8" ht="22.5" x14ac:dyDescent="0.25">
      <c r="A109" s="12"/>
      <c r="B109" s="12"/>
      <c r="C109" s="8" t="s">
        <v>83</v>
      </c>
      <c r="D109" s="9" t="s">
        <v>84</v>
      </c>
      <c r="E109" s="10">
        <v>55000</v>
      </c>
      <c r="F109" s="10">
        <v>65000</v>
      </c>
      <c r="G109" s="10">
        <v>83851.03</v>
      </c>
      <c r="H109" s="14">
        <f t="shared" si="22"/>
        <v>129.00158461538462</v>
      </c>
    </row>
    <row r="110" spans="1:8" x14ac:dyDescent="0.25">
      <c r="A110" s="12"/>
      <c r="B110" s="12"/>
      <c r="C110" s="8" t="s">
        <v>13</v>
      </c>
      <c r="D110" s="9" t="s">
        <v>14</v>
      </c>
      <c r="E110" s="10">
        <v>2500</v>
      </c>
      <c r="F110" s="10">
        <v>3339.2</v>
      </c>
      <c r="G110" s="10">
        <v>3780</v>
      </c>
      <c r="H110" s="14">
        <v>0</v>
      </c>
    </row>
    <row r="111" spans="1:8" ht="24" customHeight="1" x14ac:dyDescent="0.25">
      <c r="A111" s="12"/>
      <c r="B111" s="12"/>
      <c r="C111" s="8" t="s">
        <v>85</v>
      </c>
      <c r="D111" s="9" t="s">
        <v>86</v>
      </c>
      <c r="E111" s="10">
        <v>3000</v>
      </c>
      <c r="F111" s="10">
        <v>3360.97</v>
      </c>
      <c r="G111" s="10">
        <v>3536.36</v>
      </c>
      <c r="H111" s="14">
        <f t="shared" si="22"/>
        <v>105.21843396400445</v>
      </c>
    </row>
    <row r="112" spans="1:8" ht="56.25" x14ac:dyDescent="0.25">
      <c r="A112" s="1"/>
      <c r="B112" s="90" t="s">
        <v>95</v>
      </c>
      <c r="C112" s="91"/>
      <c r="D112" s="92" t="s">
        <v>96</v>
      </c>
      <c r="E112" s="93">
        <f>E113</f>
        <v>108000</v>
      </c>
      <c r="F112" s="93">
        <f>F113</f>
        <v>101588.02</v>
      </c>
      <c r="G112" s="93">
        <f>G113</f>
        <v>105103.27</v>
      </c>
      <c r="H112" s="94">
        <f>G112/F112*100</f>
        <v>103.46029974794273</v>
      </c>
    </row>
    <row r="113" spans="1:8" ht="21.75" customHeight="1" x14ac:dyDescent="0.25">
      <c r="A113" s="1"/>
      <c r="B113" s="84"/>
      <c r="C113" s="2"/>
      <c r="D113" s="82" t="s">
        <v>12</v>
      </c>
      <c r="E113" s="4">
        <f>E114+E115+E116</f>
        <v>108000</v>
      </c>
      <c r="F113" s="4">
        <f>F114+F115+F116</f>
        <v>101588.02</v>
      </c>
      <c r="G113" s="4">
        <f>G114+G115+G116</f>
        <v>105103.27</v>
      </c>
      <c r="H113" s="4">
        <f>G113/F113*100</f>
        <v>103.46029974794273</v>
      </c>
    </row>
    <row r="114" spans="1:8" ht="20.25" customHeight="1" x14ac:dyDescent="0.25">
      <c r="A114" s="12"/>
      <c r="B114" s="12"/>
      <c r="C114" s="8" t="s">
        <v>97</v>
      </c>
      <c r="D114" s="9" t="s">
        <v>98</v>
      </c>
      <c r="E114" s="10">
        <v>6000</v>
      </c>
      <c r="F114" s="10">
        <v>8331</v>
      </c>
      <c r="G114" s="10">
        <v>8695</v>
      </c>
      <c r="H114" s="4">
        <f>G114/F114*100</f>
        <v>104.3692233825471</v>
      </c>
    </row>
    <row r="115" spans="1:8" ht="24.75" customHeight="1" x14ac:dyDescent="0.25">
      <c r="A115" s="12"/>
      <c r="B115" s="12"/>
      <c r="C115" s="8" t="s">
        <v>99</v>
      </c>
      <c r="D115" s="9" t="s">
        <v>100</v>
      </c>
      <c r="E115" s="10">
        <v>102000</v>
      </c>
      <c r="F115" s="10">
        <v>83854.05</v>
      </c>
      <c r="G115" s="10">
        <v>87004.05</v>
      </c>
      <c r="H115" s="4">
        <f t="shared" ref="H115:H146" si="23">G115/F115*100</f>
        <v>103.75652696560273</v>
      </c>
    </row>
    <row r="116" spans="1:8" ht="53.25" customHeight="1" x14ac:dyDescent="0.25">
      <c r="A116" s="12"/>
      <c r="B116" s="12"/>
      <c r="C116" s="8" t="s">
        <v>93</v>
      </c>
      <c r="D116" s="9" t="s">
        <v>96</v>
      </c>
      <c r="E116" s="10">
        <v>0</v>
      </c>
      <c r="F116" s="10">
        <v>9402.9699999999993</v>
      </c>
      <c r="G116" s="10">
        <v>9404.2199999999993</v>
      </c>
      <c r="H116" s="4">
        <f t="shared" si="23"/>
        <v>100.01329367210572</v>
      </c>
    </row>
    <row r="117" spans="1:8" ht="38.25" customHeight="1" x14ac:dyDescent="0.25">
      <c r="A117" s="1"/>
      <c r="B117" s="90" t="s">
        <v>101</v>
      </c>
      <c r="C117" s="91"/>
      <c r="D117" s="92" t="s">
        <v>102</v>
      </c>
      <c r="E117" s="93">
        <f>SUM(E119:E120)</f>
        <v>3472093</v>
      </c>
      <c r="F117" s="93">
        <f>SUM(F119:F120)</f>
        <v>3470293</v>
      </c>
      <c r="G117" s="93">
        <f>SUM(G119:G120)</f>
        <v>3501131.13</v>
      </c>
      <c r="H117" s="94">
        <f t="shared" si="23"/>
        <v>100.8886318820918</v>
      </c>
    </row>
    <row r="118" spans="1:8" ht="21" customHeight="1" x14ac:dyDescent="0.25">
      <c r="A118" s="1"/>
      <c r="B118" s="84"/>
      <c r="C118" s="2"/>
      <c r="D118" s="82" t="s">
        <v>12</v>
      </c>
      <c r="E118" s="4">
        <f>E119+E120</f>
        <v>3472093</v>
      </c>
      <c r="F118" s="4">
        <f>F119+F120</f>
        <v>3470293</v>
      </c>
      <c r="G118" s="4">
        <f>G119+G120</f>
        <v>3501131.13</v>
      </c>
      <c r="H118" s="14">
        <f t="shared" si="23"/>
        <v>100.8886318820918</v>
      </c>
    </row>
    <row r="119" spans="1:8" ht="22.5" x14ac:dyDescent="0.25">
      <c r="A119" s="12"/>
      <c r="B119" s="12"/>
      <c r="C119" s="8" t="s">
        <v>103</v>
      </c>
      <c r="D119" s="9" t="s">
        <v>104</v>
      </c>
      <c r="E119" s="10">
        <v>3470093</v>
      </c>
      <c r="F119" s="10">
        <v>3470093</v>
      </c>
      <c r="G119" s="10">
        <v>3500231</v>
      </c>
      <c r="H119" s="14">
        <f t="shared" si="23"/>
        <v>100.86850698237771</v>
      </c>
    </row>
    <row r="120" spans="1:8" ht="22.5" x14ac:dyDescent="0.25">
      <c r="A120" s="12"/>
      <c r="B120" s="12"/>
      <c r="C120" s="8" t="s">
        <v>105</v>
      </c>
      <c r="D120" s="9" t="s">
        <v>106</v>
      </c>
      <c r="E120" s="10">
        <v>2000</v>
      </c>
      <c r="F120" s="10">
        <v>200</v>
      </c>
      <c r="G120" s="10">
        <v>900.13</v>
      </c>
      <c r="H120" s="14">
        <f t="shared" si="23"/>
        <v>450.06500000000005</v>
      </c>
    </row>
    <row r="121" spans="1:8" ht="21" customHeight="1" x14ac:dyDescent="0.25">
      <c r="A121" s="86" t="s">
        <v>107</v>
      </c>
      <c r="B121" s="86"/>
      <c r="C121" s="86"/>
      <c r="D121" s="87" t="s">
        <v>108</v>
      </c>
      <c r="E121" s="88">
        <f>E122+E125+E128</f>
        <v>6714925</v>
      </c>
      <c r="F121" s="88">
        <f>F122+F125+F128</f>
        <v>6845025.0899999999</v>
      </c>
      <c r="G121" s="88">
        <f>G122+G125+G128</f>
        <v>6845025.0899999999</v>
      </c>
      <c r="H121" s="89">
        <f t="shared" si="23"/>
        <v>100</v>
      </c>
    </row>
    <row r="122" spans="1:8" ht="38.25" customHeight="1" x14ac:dyDescent="0.25">
      <c r="A122" s="1"/>
      <c r="B122" s="90" t="s">
        <v>109</v>
      </c>
      <c r="C122" s="91"/>
      <c r="D122" s="92" t="s">
        <v>110</v>
      </c>
      <c r="E122" s="93">
        <f>E124</f>
        <v>4105734</v>
      </c>
      <c r="F122" s="93">
        <f>F124</f>
        <v>4168322</v>
      </c>
      <c r="G122" s="93">
        <f>G124</f>
        <v>4168322</v>
      </c>
      <c r="H122" s="94">
        <f t="shared" si="23"/>
        <v>100</v>
      </c>
    </row>
    <row r="123" spans="1:8" ht="20.25" customHeight="1" x14ac:dyDescent="0.25">
      <c r="A123" s="1"/>
      <c r="B123" s="84"/>
      <c r="C123" s="2"/>
      <c r="D123" s="82" t="s">
        <v>12</v>
      </c>
      <c r="E123" s="4">
        <f>E124</f>
        <v>4105734</v>
      </c>
      <c r="F123" s="4">
        <f>F124</f>
        <v>4168322</v>
      </c>
      <c r="G123" s="4">
        <f>G124</f>
        <v>4168322</v>
      </c>
      <c r="H123" s="14">
        <f t="shared" si="23"/>
        <v>100</v>
      </c>
    </row>
    <row r="124" spans="1:8" ht="22.5" x14ac:dyDescent="0.25">
      <c r="A124" s="12"/>
      <c r="B124" s="12"/>
      <c r="C124" s="8" t="s">
        <v>111</v>
      </c>
      <c r="D124" s="9" t="s">
        <v>112</v>
      </c>
      <c r="E124" s="10">
        <v>4105734</v>
      </c>
      <c r="F124" s="10">
        <v>4168322</v>
      </c>
      <c r="G124" s="10">
        <v>4168322</v>
      </c>
      <c r="H124" s="14">
        <f t="shared" si="23"/>
        <v>100</v>
      </c>
    </row>
    <row r="125" spans="1:8" ht="25.5" customHeight="1" x14ac:dyDescent="0.25">
      <c r="A125" s="1"/>
      <c r="B125" s="90" t="s">
        <v>113</v>
      </c>
      <c r="C125" s="91"/>
      <c r="D125" s="92" t="s">
        <v>114</v>
      </c>
      <c r="E125" s="93">
        <f>E127</f>
        <v>2599191</v>
      </c>
      <c r="F125" s="93">
        <f>F127</f>
        <v>2599191</v>
      </c>
      <c r="G125" s="93">
        <f>G127</f>
        <v>2599191</v>
      </c>
      <c r="H125" s="94">
        <f t="shared" si="23"/>
        <v>100</v>
      </c>
    </row>
    <row r="126" spans="1:8" ht="17.25" customHeight="1" x14ac:dyDescent="0.25">
      <c r="A126" s="1"/>
      <c r="B126" s="84"/>
      <c r="C126" s="2"/>
      <c r="D126" s="11" t="s">
        <v>12</v>
      </c>
      <c r="E126" s="4">
        <f>E127</f>
        <v>2599191</v>
      </c>
      <c r="F126" s="4">
        <f>F127</f>
        <v>2599191</v>
      </c>
      <c r="G126" s="4">
        <f>G127</f>
        <v>2599191</v>
      </c>
      <c r="H126" s="14">
        <f t="shared" si="23"/>
        <v>100</v>
      </c>
    </row>
    <row r="127" spans="1:8" ht="22.5" x14ac:dyDescent="0.25">
      <c r="A127" s="12"/>
      <c r="B127" s="12"/>
      <c r="C127" s="8" t="s">
        <v>111</v>
      </c>
      <c r="D127" s="9" t="s">
        <v>112</v>
      </c>
      <c r="E127" s="10">
        <v>2599191</v>
      </c>
      <c r="F127" s="10">
        <v>2599191</v>
      </c>
      <c r="G127" s="10">
        <v>2599191</v>
      </c>
      <c r="H127" s="14">
        <f t="shared" si="23"/>
        <v>100</v>
      </c>
    </row>
    <row r="128" spans="1:8" ht="21" customHeight="1" x14ac:dyDescent="0.25">
      <c r="A128" s="1"/>
      <c r="B128" s="90" t="s">
        <v>115</v>
      </c>
      <c r="C128" s="91"/>
      <c r="D128" s="92" t="s">
        <v>116</v>
      </c>
      <c r="E128" s="93">
        <f>E129+E132</f>
        <v>10000</v>
      </c>
      <c r="F128" s="93">
        <f t="shared" ref="F128:G128" si="24">F129+F132</f>
        <v>77512.09</v>
      </c>
      <c r="G128" s="93">
        <f t="shared" si="24"/>
        <v>77512.09</v>
      </c>
      <c r="H128" s="94">
        <f t="shared" si="23"/>
        <v>100</v>
      </c>
    </row>
    <row r="129" spans="1:8" ht="18.75" customHeight="1" x14ac:dyDescent="0.25">
      <c r="A129" s="1"/>
      <c r="B129" s="84"/>
      <c r="C129" s="2"/>
      <c r="D129" s="82" t="s">
        <v>12</v>
      </c>
      <c r="E129" s="4">
        <f>E130+E131</f>
        <v>10000</v>
      </c>
      <c r="F129" s="4">
        <f t="shared" ref="F129:G129" si="25">F130+F131</f>
        <v>73218.23</v>
      </c>
      <c r="G129" s="4">
        <f t="shared" si="25"/>
        <v>73218.23</v>
      </c>
      <c r="H129" s="14">
        <f t="shared" si="23"/>
        <v>100</v>
      </c>
    </row>
    <row r="130" spans="1:8" ht="16.5" customHeight="1" x14ac:dyDescent="0.25">
      <c r="A130" s="12"/>
      <c r="B130" s="12"/>
      <c r="C130" s="8" t="s">
        <v>20</v>
      </c>
      <c r="D130" s="9" t="s">
        <v>21</v>
      </c>
      <c r="E130" s="10">
        <v>10000</v>
      </c>
      <c r="F130" s="10">
        <v>3347.22</v>
      </c>
      <c r="G130" s="10">
        <v>3347.22</v>
      </c>
      <c r="H130" s="14">
        <f t="shared" si="23"/>
        <v>100</v>
      </c>
    </row>
    <row r="131" spans="1:8" ht="45" x14ac:dyDescent="0.25">
      <c r="A131" s="12"/>
      <c r="B131" s="12"/>
      <c r="C131" s="8" t="s">
        <v>123</v>
      </c>
      <c r="D131" s="9" t="s">
        <v>186</v>
      </c>
      <c r="E131" s="10">
        <v>0</v>
      </c>
      <c r="F131" s="10">
        <v>69871.009999999995</v>
      </c>
      <c r="G131" s="10">
        <v>69871.009999999995</v>
      </c>
      <c r="H131" s="32">
        <f t="shared" ref="H131:H132" si="26">G131/F131*100</f>
        <v>100</v>
      </c>
    </row>
    <row r="132" spans="1:8" ht="16.5" customHeight="1" x14ac:dyDescent="0.25">
      <c r="A132" s="12"/>
      <c r="B132" s="143"/>
      <c r="C132" s="2"/>
      <c r="D132" s="82" t="s">
        <v>26</v>
      </c>
      <c r="E132" s="4">
        <f t="shared" ref="E132:G132" si="27">E133</f>
        <v>0</v>
      </c>
      <c r="F132" s="4">
        <f t="shared" si="27"/>
        <v>4293.8599999999997</v>
      </c>
      <c r="G132" s="4">
        <f t="shared" si="27"/>
        <v>4293.8599999999997</v>
      </c>
      <c r="H132" s="32">
        <f t="shared" si="26"/>
        <v>100</v>
      </c>
    </row>
    <row r="133" spans="1:8" ht="56.25" x14ac:dyDescent="0.25">
      <c r="A133" s="12"/>
      <c r="B133" s="12"/>
      <c r="C133" s="8" t="s">
        <v>175</v>
      </c>
      <c r="D133" s="9" t="s">
        <v>204</v>
      </c>
      <c r="E133" s="10">
        <v>0</v>
      </c>
      <c r="F133" s="10">
        <v>4293.8599999999997</v>
      </c>
      <c r="G133" s="10">
        <v>4293.8599999999997</v>
      </c>
      <c r="H133" s="14"/>
    </row>
    <row r="134" spans="1:8" ht="20.25" customHeight="1" x14ac:dyDescent="0.25">
      <c r="A134" s="86" t="s">
        <v>117</v>
      </c>
      <c r="B134" s="86"/>
      <c r="C134" s="86"/>
      <c r="D134" s="87" t="s">
        <v>118</v>
      </c>
      <c r="E134" s="88">
        <f>E135+E140+E145+E151+E154+E157</f>
        <v>1266316</v>
      </c>
      <c r="F134" s="88">
        <f>F135+F140+F145+F151+F154+F157</f>
        <v>1085808.94</v>
      </c>
      <c r="G134" s="88">
        <f>G135+G140+G145+G151+G154+G157</f>
        <v>1050350.8900000001</v>
      </c>
      <c r="H134" s="88">
        <f t="shared" si="23"/>
        <v>96.734411672830774</v>
      </c>
    </row>
    <row r="135" spans="1:8" ht="21" customHeight="1" x14ac:dyDescent="0.25">
      <c r="A135" s="31"/>
      <c r="B135" s="101" t="s">
        <v>119</v>
      </c>
      <c r="C135" s="86"/>
      <c r="D135" s="87" t="s">
        <v>120</v>
      </c>
      <c r="E135" s="88">
        <f t="shared" ref="E135:G135" si="28">E136</f>
        <v>0</v>
      </c>
      <c r="F135" s="88">
        <f t="shared" si="28"/>
        <v>28252.02</v>
      </c>
      <c r="G135" s="88">
        <f t="shared" si="28"/>
        <v>26336.86</v>
      </c>
      <c r="H135" s="88">
        <f t="shared" si="23"/>
        <v>93.221157283620784</v>
      </c>
    </row>
    <row r="136" spans="1:8" ht="21.75" customHeight="1" x14ac:dyDescent="0.25">
      <c r="A136" s="31"/>
      <c r="B136" s="84"/>
      <c r="C136" s="2"/>
      <c r="D136" s="82" t="s">
        <v>12</v>
      </c>
      <c r="E136" s="4">
        <f>E137+E138+E139</f>
        <v>0</v>
      </c>
      <c r="F136" s="4">
        <f t="shared" ref="F136:G136" si="29">F137+F138+F139</f>
        <v>28252.02</v>
      </c>
      <c r="G136" s="4">
        <f t="shared" si="29"/>
        <v>26336.86</v>
      </c>
      <c r="H136" s="32">
        <f t="shared" si="23"/>
        <v>93.221157283620784</v>
      </c>
    </row>
    <row r="137" spans="1:8" ht="21.75" customHeight="1" x14ac:dyDescent="0.25">
      <c r="A137" s="31"/>
      <c r="B137" s="12"/>
      <c r="C137" s="8" t="s">
        <v>24</v>
      </c>
      <c r="D137" s="9" t="s">
        <v>25</v>
      </c>
      <c r="E137" s="10">
        <v>0</v>
      </c>
      <c r="F137" s="10">
        <v>3738.02</v>
      </c>
      <c r="G137" s="10">
        <v>3738.02</v>
      </c>
      <c r="H137" s="32">
        <f t="shared" ref="H137" si="30">G137/F137*100</f>
        <v>100</v>
      </c>
    </row>
    <row r="138" spans="1:8" ht="69" customHeight="1" x14ac:dyDescent="0.25">
      <c r="A138" s="31"/>
      <c r="B138" s="19"/>
      <c r="C138" s="33" t="s">
        <v>35</v>
      </c>
      <c r="D138" s="34" t="s">
        <v>180</v>
      </c>
      <c r="E138" s="22">
        <v>0</v>
      </c>
      <c r="F138" s="22">
        <v>22344</v>
      </c>
      <c r="G138" s="22">
        <v>20428.84</v>
      </c>
      <c r="H138" s="32">
        <f t="shared" si="23"/>
        <v>91.428750447547429</v>
      </c>
    </row>
    <row r="139" spans="1:8" ht="45" x14ac:dyDescent="0.25">
      <c r="A139" s="31"/>
      <c r="B139" s="19"/>
      <c r="C139" s="8" t="s">
        <v>123</v>
      </c>
      <c r="D139" s="9" t="s">
        <v>186</v>
      </c>
      <c r="E139" s="10">
        <v>0</v>
      </c>
      <c r="F139" s="10">
        <v>2170</v>
      </c>
      <c r="G139" s="10">
        <v>2170</v>
      </c>
      <c r="H139" s="32">
        <f t="shared" si="23"/>
        <v>100</v>
      </c>
    </row>
    <row r="140" spans="1:8" ht="21" customHeight="1" x14ac:dyDescent="0.25">
      <c r="A140" s="12"/>
      <c r="B140" s="90" t="s">
        <v>121</v>
      </c>
      <c r="C140" s="91"/>
      <c r="D140" s="92" t="s">
        <v>122</v>
      </c>
      <c r="E140" s="93">
        <f>E141</f>
        <v>72500</v>
      </c>
      <c r="F140" s="93">
        <f>F141</f>
        <v>395838.64</v>
      </c>
      <c r="G140" s="93">
        <f>G141</f>
        <v>384637.17000000004</v>
      </c>
      <c r="H140" s="93">
        <f t="shared" si="23"/>
        <v>97.170192884656231</v>
      </c>
    </row>
    <row r="141" spans="1:8" ht="21" customHeight="1" x14ac:dyDescent="0.25">
      <c r="A141" s="12"/>
      <c r="B141" s="84"/>
      <c r="C141" s="2"/>
      <c r="D141" s="82" t="s">
        <v>12</v>
      </c>
      <c r="E141" s="4">
        <f>E142+E143+E144</f>
        <v>72500</v>
      </c>
      <c r="F141" s="4">
        <f>F142+F143+F144</f>
        <v>395838.64</v>
      </c>
      <c r="G141" s="4">
        <f>G142+G143+G144</f>
        <v>384637.17000000004</v>
      </c>
      <c r="H141" s="32">
        <f t="shared" si="23"/>
        <v>97.170192884656231</v>
      </c>
    </row>
    <row r="142" spans="1:8" ht="19.5" customHeight="1" x14ac:dyDescent="0.25">
      <c r="A142" s="12"/>
      <c r="B142" s="12"/>
      <c r="C142" s="8" t="s">
        <v>18</v>
      </c>
      <c r="D142" s="9" t="s">
        <v>19</v>
      </c>
      <c r="E142" s="10">
        <v>22500</v>
      </c>
      <c r="F142" s="10">
        <v>22500</v>
      </c>
      <c r="G142" s="10">
        <v>23309</v>
      </c>
      <c r="H142" s="32">
        <f t="shared" si="23"/>
        <v>103.59555555555555</v>
      </c>
    </row>
    <row r="143" spans="1:8" ht="18.75" customHeight="1" x14ac:dyDescent="0.25">
      <c r="A143" s="12"/>
      <c r="B143" s="12"/>
      <c r="C143" s="8" t="s">
        <v>24</v>
      </c>
      <c r="D143" s="9" t="s">
        <v>25</v>
      </c>
      <c r="E143" s="10">
        <v>50000</v>
      </c>
      <c r="F143" s="10">
        <v>97097.64</v>
      </c>
      <c r="G143" s="10">
        <v>97097.64</v>
      </c>
      <c r="H143" s="32">
        <f t="shared" si="23"/>
        <v>100</v>
      </c>
    </row>
    <row r="144" spans="1:8" ht="50.25" customHeight="1" x14ac:dyDescent="0.25">
      <c r="A144" s="12"/>
      <c r="B144" s="12"/>
      <c r="C144" s="8" t="s">
        <v>123</v>
      </c>
      <c r="D144" s="9" t="s">
        <v>186</v>
      </c>
      <c r="E144" s="10">
        <v>0</v>
      </c>
      <c r="F144" s="10">
        <v>276241</v>
      </c>
      <c r="G144" s="10">
        <v>264230.53000000003</v>
      </c>
      <c r="H144" s="32">
        <f t="shared" si="23"/>
        <v>95.652176903500944</v>
      </c>
    </row>
    <row r="145" spans="1:8" ht="20.25" customHeight="1" x14ac:dyDescent="0.25">
      <c r="A145" s="12"/>
      <c r="B145" s="90" t="s">
        <v>171</v>
      </c>
      <c r="C145" s="91"/>
      <c r="D145" s="92" t="s">
        <v>172</v>
      </c>
      <c r="E145" s="93">
        <f>E146</f>
        <v>255</v>
      </c>
      <c r="F145" s="93">
        <f>F146</f>
        <v>17365</v>
      </c>
      <c r="G145" s="93">
        <f>G146</f>
        <v>15296.41</v>
      </c>
      <c r="H145" s="93">
        <f t="shared" si="23"/>
        <v>88.087589979844523</v>
      </c>
    </row>
    <row r="146" spans="1:8" ht="20.25" customHeight="1" x14ac:dyDescent="0.25">
      <c r="A146" s="12"/>
      <c r="B146" s="84"/>
      <c r="C146" s="2"/>
      <c r="D146" s="82" t="s">
        <v>12</v>
      </c>
      <c r="E146" s="4">
        <f>E147+E148+E149+E150</f>
        <v>255</v>
      </c>
      <c r="F146" s="4">
        <f t="shared" ref="F146:G146" si="31">F147+F148+F149+F150</f>
        <v>17365</v>
      </c>
      <c r="G146" s="4">
        <f t="shared" si="31"/>
        <v>15296.41</v>
      </c>
      <c r="H146" s="32">
        <f t="shared" si="23"/>
        <v>88.087589979844523</v>
      </c>
    </row>
    <row r="147" spans="1:8" ht="18.75" customHeight="1" x14ac:dyDescent="0.25">
      <c r="A147" s="12"/>
      <c r="B147" s="12"/>
      <c r="C147" s="8" t="s">
        <v>24</v>
      </c>
      <c r="D147" s="9" t="s">
        <v>25</v>
      </c>
      <c r="E147" s="10">
        <v>255</v>
      </c>
      <c r="F147" s="10">
        <v>0</v>
      </c>
      <c r="G147" s="10">
        <v>0</v>
      </c>
      <c r="H147" s="32">
        <v>0</v>
      </c>
    </row>
    <row r="148" spans="1:8" ht="94.5" customHeight="1" x14ac:dyDescent="0.25">
      <c r="A148" s="12"/>
      <c r="B148" s="12"/>
      <c r="C148" s="8" t="s">
        <v>127</v>
      </c>
      <c r="D148" s="9" t="s">
        <v>61</v>
      </c>
      <c r="E148" s="10">
        <v>0</v>
      </c>
      <c r="F148" s="10">
        <v>70</v>
      </c>
      <c r="G148" s="10">
        <v>70</v>
      </c>
      <c r="H148" s="32">
        <f t="shared" ref="H148:H158" si="32">G148/F148*100</f>
        <v>100</v>
      </c>
    </row>
    <row r="149" spans="1:8" ht="82.5" customHeight="1" x14ac:dyDescent="0.25">
      <c r="A149" s="12"/>
      <c r="B149" s="12"/>
      <c r="C149" s="8" t="s">
        <v>35</v>
      </c>
      <c r="D149" s="34" t="s">
        <v>179</v>
      </c>
      <c r="E149" s="10">
        <v>0</v>
      </c>
      <c r="F149" s="10">
        <v>15225</v>
      </c>
      <c r="G149" s="10">
        <v>13156.41</v>
      </c>
      <c r="H149" s="32">
        <f>G149/F149*100</f>
        <v>86.413201970443353</v>
      </c>
    </row>
    <row r="150" spans="1:8" ht="82.5" customHeight="1" x14ac:dyDescent="0.25">
      <c r="A150" s="12"/>
      <c r="B150" s="12"/>
      <c r="C150" s="8" t="s">
        <v>15</v>
      </c>
      <c r="D150" s="9" t="s">
        <v>205</v>
      </c>
      <c r="E150" s="10">
        <v>0</v>
      </c>
      <c r="F150" s="10">
        <v>2070</v>
      </c>
      <c r="G150" s="10">
        <v>2070</v>
      </c>
      <c r="H150" s="32">
        <f t="shared" ref="H150" si="33">G150/F150*100</f>
        <v>100</v>
      </c>
    </row>
    <row r="151" spans="1:8" ht="19.5" customHeight="1" x14ac:dyDescent="0.25">
      <c r="A151" s="12"/>
      <c r="B151" s="90" t="s">
        <v>124</v>
      </c>
      <c r="C151" s="91"/>
      <c r="D151" s="92" t="s">
        <v>125</v>
      </c>
      <c r="E151" s="93">
        <f>E153</f>
        <v>280000</v>
      </c>
      <c r="F151" s="93">
        <f>F153</f>
        <v>280000</v>
      </c>
      <c r="G151" s="93">
        <f>G153</f>
        <v>260800.4</v>
      </c>
      <c r="H151" s="93">
        <f t="shared" si="32"/>
        <v>93.143000000000001</v>
      </c>
    </row>
    <row r="152" spans="1:8" ht="20.25" customHeight="1" x14ac:dyDescent="0.25">
      <c r="A152" s="12"/>
      <c r="B152" s="84"/>
      <c r="C152" s="2"/>
      <c r="D152" s="82" t="s">
        <v>12</v>
      </c>
      <c r="E152" s="4">
        <f>E153</f>
        <v>280000</v>
      </c>
      <c r="F152" s="4">
        <f>F153</f>
        <v>280000</v>
      </c>
      <c r="G152" s="4">
        <f>G153</f>
        <v>260800.4</v>
      </c>
      <c r="H152" s="32">
        <f t="shared" si="32"/>
        <v>93.143000000000001</v>
      </c>
    </row>
    <row r="153" spans="1:8" x14ac:dyDescent="0.25">
      <c r="A153" s="12"/>
      <c r="B153" s="12"/>
      <c r="C153" s="8" t="s">
        <v>18</v>
      </c>
      <c r="D153" s="9" t="s">
        <v>19</v>
      </c>
      <c r="E153" s="10">
        <v>280000</v>
      </c>
      <c r="F153" s="10">
        <v>280000</v>
      </c>
      <c r="G153" s="10">
        <v>260800.4</v>
      </c>
      <c r="H153" s="32">
        <f t="shared" si="32"/>
        <v>93.143000000000001</v>
      </c>
    </row>
    <row r="154" spans="1:8" ht="109.5" customHeight="1" x14ac:dyDescent="0.25">
      <c r="A154" s="28"/>
      <c r="B154" s="102" t="s">
        <v>178</v>
      </c>
      <c r="C154" s="90"/>
      <c r="D154" s="92" t="s">
        <v>190</v>
      </c>
      <c r="E154" s="93">
        <f t="shared" ref="E154:G155" si="34">E155</f>
        <v>0</v>
      </c>
      <c r="F154" s="93">
        <f t="shared" si="34"/>
        <v>590</v>
      </c>
      <c r="G154" s="93">
        <f>G155</f>
        <v>562.17999999999995</v>
      </c>
      <c r="H154" s="103">
        <f>G154/F154*100</f>
        <v>95.28474576271185</v>
      </c>
    </row>
    <row r="155" spans="1:8" ht="19.5" customHeight="1" x14ac:dyDescent="0.25">
      <c r="A155" s="28"/>
      <c r="B155" s="81"/>
      <c r="C155" s="80"/>
      <c r="D155" s="17" t="s">
        <v>12</v>
      </c>
      <c r="E155" s="10">
        <f t="shared" si="34"/>
        <v>0</v>
      </c>
      <c r="F155" s="10">
        <f t="shared" si="34"/>
        <v>590</v>
      </c>
      <c r="G155" s="10">
        <f t="shared" si="34"/>
        <v>562.17999999999995</v>
      </c>
      <c r="H155" s="32">
        <f>G155/F155*100</f>
        <v>95.28474576271185</v>
      </c>
    </row>
    <row r="156" spans="1:8" ht="81.75" customHeight="1" x14ac:dyDescent="0.25">
      <c r="A156" s="28"/>
      <c r="B156" s="81"/>
      <c r="C156" s="80" t="s">
        <v>35</v>
      </c>
      <c r="D156" s="34" t="s">
        <v>179</v>
      </c>
      <c r="E156" s="10">
        <v>0</v>
      </c>
      <c r="F156" s="10">
        <v>590</v>
      </c>
      <c r="G156" s="10">
        <v>562.17999999999995</v>
      </c>
      <c r="H156" s="32">
        <f>G155/F156*100</f>
        <v>95.28474576271185</v>
      </c>
    </row>
    <row r="157" spans="1:8" ht="18.75" customHeight="1" x14ac:dyDescent="0.25">
      <c r="A157" s="1"/>
      <c r="B157" s="104" t="s">
        <v>126</v>
      </c>
      <c r="C157" s="91"/>
      <c r="D157" s="92" t="s">
        <v>32</v>
      </c>
      <c r="E157" s="93">
        <f>E158+E163</f>
        <v>913561</v>
      </c>
      <c r="F157" s="93">
        <f>F158+F163</f>
        <v>363763.28</v>
      </c>
      <c r="G157" s="93">
        <f>G158+G163</f>
        <v>362717.87</v>
      </c>
      <c r="H157" s="93">
        <f t="shared" si="32"/>
        <v>99.712612553966409</v>
      </c>
    </row>
    <row r="158" spans="1:8" ht="22.5" customHeight="1" x14ac:dyDescent="0.25">
      <c r="A158" s="1"/>
      <c r="B158" s="84"/>
      <c r="C158" s="2"/>
      <c r="D158" s="82" t="s">
        <v>12</v>
      </c>
      <c r="E158" s="4">
        <f>E159+E160+E161+E162</f>
        <v>54090</v>
      </c>
      <c r="F158" s="4">
        <f>F159+F160+F161+F162</f>
        <v>63763.28</v>
      </c>
      <c r="G158" s="4">
        <f>G159+G160+G161+G162</f>
        <v>62717.869999999995</v>
      </c>
      <c r="H158" s="32">
        <f t="shared" si="32"/>
        <v>98.360482710425174</v>
      </c>
    </row>
    <row r="159" spans="1:8" ht="28.5" customHeight="1" x14ac:dyDescent="0.25">
      <c r="A159" s="1"/>
      <c r="B159" s="85"/>
      <c r="C159" s="6" t="s">
        <v>22</v>
      </c>
      <c r="D159" s="65" t="s">
        <v>23</v>
      </c>
      <c r="E159" s="4">
        <v>0</v>
      </c>
      <c r="F159" s="4">
        <v>1200</v>
      </c>
      <c r="G159" s="4">
        <v>1200</v>
      </c>
      <c r="H159" s="32">
        <f>G159/F159*100</f>
        <v>100</v>
      </c>
    </row>
    <row r="160" spans="1:8" ht="20.25" customHeight="1" x14ac:dyDescent="0.25">
      <c r="A160" s="12"/>
      <c r="B160" s="12"/>
      <c r="C160" s="8" t="s">
        <v>24</v>
      </c>
      <c r="D160" s="9" t="s">
        <v>25</v>
      </c>
      <c r="E160" s="10">
        <v>15000</v>
      </c>
      <c r="F160" s="10">
        <v>23473.279999999999</v>
      </c>
      <c r="G160" s="10">
        <v>23472.28</v>
      </c>
      <c r="H160" s="32">
        <f>G160/F160*100</f>
        <v>99.995739836955039</v>
      </c>
    </row>
    <row r="161" spans="1:8" ht="94.5" customHeight="1" x14ac:dyDescent="0.25">
      <c r="A161" s="12"/>
      <c r="B161" s="12"/>
      <c r="C161" s="8" t="s">
        <v>127</v>
      </c>
      <c r="D161" s="9" t="s">
        <v>61</v>
      </c>
      <c r="E161" s="10">
        <v>33226.5</v>
      </c>
      <c r="F161" s="10">
        <v>33226.5</v>
      </c>
      <c r="G161" s="10">
        <v>32338.73</v>
      </c>
      <c r="H161" s="32">
        <f t="shared" ref="H161:H227" si="35">G161/F161*100</f>
        <v>97.328126645900099</v>
      </c>
    </row>
    <row r="162" spans="1:8" ht="96.75" customHeight="1" x14ac:dyDescent="0.25">
      <c r="A162" s="12"/>
      <c r="B162" s="12"/>
      <c r="C162" s="8" t="s">
        <v>60</v>
      </c>
      <c r="D162" s="9" t="s">
        <v>61</v>
      </c>
      <c r="E162" s="10">
        <v>5863.5</v>
      </c>
      <c r="F162" s="10">
        <v>5863.5</v>
      </c>
      <c r="G162" s="10">
        <v>5706.86</v>
      </c>
      <c r="H162" s="32">
        <f t="shared" si="35"/>
        <v>97.328558028481282</v>
      </c>
    </row>
    <row r="163" spans="1:8" ht="22.5" customHeight="1" x14ac:dyDescent="0.25">
      <c r="A163" s="12"/>
      <c r="B163" s="12"/>
      <c r="C163" s="8"/>
      <c r="D163" s="17" t="s">
        <v>26</v>
      </c>
      <c r="E163" s="10">
        <f>E164</f>
        <v>859471</v>
      </c>
      <c r="F163" s="10">
        <f>F164</f>
        <v>300000</v>
      </c>
      <c r="G163" s="10">
        <f>G164</f>
        <v>300000</v>
      </c>
      <c r="H163" s="32">
        <f>G163/F163*100</f>
        <v>100</v>
      </c>
    </row>
    <row r="164" spans="1:8" ht="93" customHeight="1" x14ac:dyDescent="0.25">
      <c r="A164" s="12"/>
      <c r="B164" s="12"/>
      <c r="C164" s="8" t="s">
        <v>206</v>
      </c>
      <c r="D164" s="9" t="s">
        <v>207</v>
      </c>
      <c r="E164" s="10">
        <v>859471</v>
      </c>
      <c r="F164" s="10">
        <v>300000</v>
      </c>
      <c r="G164" s="10">
        <v>300000</v>
      </c>
      <c r="H164" s="32">
        <f>G164/F164*100</f>
        <v>100</v>
      </c>
    </row>
    <row r="165" spans="1:8" ht="25.5" customHeight="1" x14ac:dyDescent="0.25">
      <c r="A165" s="86" t="s">
        <v>128</v>
      </c>
      <c r="B165" s="86"/>
      <c r="C165" s="86"/>
      <c r="D165" s="87" t="s">
        <v>129</v>
      </c>
      <c r="E165" s="88">
        <f>E166+E169+E173+E177+E180+E183+E186+E189</f>
        <v>1456800</v>
      </c>
      <c r="F165" s="88">
        <f t="shared" ref="F165:G165" si="36">F166+F169+F173+F177+F180+F183+F186+F189</f>
        <v>1670999.3900000001</v>
      </c>
      <c r="G165" s="88">
        <f t="shared" si="36"/>
        <v>1673312.18</v>
      </c>
      <c r="H165" s="88">
        <f t="shared" si="35"/>
        <v>100.13840759092076</v>
      </c>
    </row>
    <row r="166" spans="1:8" ht="25.5" customHeight="1" x14ac:dyDescent="0.25">
      <c r="A166" s="1"/>
      <c r="B166" s="90" t="s">
        <v>208</v>
      </c>
      <c r="C166" s="91"/>
      <c r="D166" s="92" t="s">
        <v>209</v>
      </c>
      <c r="E166" s="93">
        <f>E167</f>
        <v>0</v>
      </c>
      <c r="F166" s="93">
        <f>F167</f>
        <v>22500</v>
      </c>
      <c r="G166" s="93">
        <f>G167</f>
        <v>22500</v>
      </c>
      <c r="H166" s="94">
        <f t="shared" ref="H166:H168" si="37">G166/F166*100</f>
        <v>100</v>
      </c>
    </row>
    <row r="167" spans="1:8" ht="25.5" customHeight="1" x14ac:dyDescent="0.25">
      <c r="A167" s="1"/>
      <c r="B167" s="142"/>
      <c r="C167" s="2"/>
      <c r="D167" s="82" t="s">
        <v>12</v>
      </c>
      <c r="E167" s="4">
        <f>E168</f>
        <v>0</v>
      </c>
      <c r="F167" s="4">
        <f t="shared" ref="F167:G167" si="38">F168</f>
        <v>22500</v>
      </c>
      <c r="G167" s="4">
        <f t="shared" si="38"/>
        <v>22500</v>
      </c>
      <c r="H167" s="14">
        <f t="shared" si="37"/>
        <v>100</v>
      </c>
    </row>
    <row r="168" spans="1:8" ht="45" x14ac:dyDescent="0.25">
      <c r="A168" s="12"/>
      <c r="B168" s="12"/>
      <c r="C168" s="8" t="s">
        <v>123</v>
      </c>
      <c r="D168" s="9" t="s">
        <v>130</v>
      </c>
      <c r="E168" s="10">
        <v>0</v>
      </c>
      <c r="F168" s="10">
        <v>22500</v>
      </c>
      <c r="G168" s="10">
        <v>22500</v>
      </c>
      <c r="H168" s="14">
        <f t="shared" si="37"/>
        <v>100</v>
      </c>
    </row>
    <row r="169" spans="1:8" ht="69" customHeight="1" x14ac:dyDescent="0.25">
      <c r="A169" s="1"/>
      <c r="B169" s="90" t="s">
        <v>131</v>
      </c>
      <c r="C169" s="91"/>
      <c r="D169" s="92" t="s">
        <v>132</v>
      </c>
      <c r="E169" s="93">
        <f>E170</f>
        <v>1237000</v>
      </c>
      <c r="F169" s="93">
        <f>F170</f>
        <v>1329425.8700000001</v>
      </c>
      <c r="G169" s="93">
        <f>G170</f>
        <v>1331908.1399999999</v>
      </c>
      <c r="H169" s="94">
        <f t="shared" si="35"/>
        <v>100.18671744367363</v>
      </c>
    </row>
    <row r="170" spans="1:8" ht="20.25" customHeight="1" x14ac:dyDescent="0.25">
      <c r="A170" s="1"/>
      <c r="B170" s="84"/>
      <c r="C170" s="2"/>
      <c r="D170" s="82" t="s">
        <v>12</v>
      </c>
      <c r="E170" s="4">
        <f>E171+E172</f>
        <v>1237000</v>
      </c>
      <c r="F170" s="4">
        <f>F171+F172</f>
        <v>1329425.8700000001</v>
      </c>
      <c r="G170" s="4">
        <f>G171+G172</f>
        <v>1331908.1399999999</v>
      </c>
      <c r="H170" s="14">
        <f t="shared" si="35"/>
        <v>100.18671744367363</v>
      </c>
    </row>
    <row r="171" spans="1:8" ht="72" customHeight="1" x14ac:dyDescent="0.25">
      <c r="A171" s="12"/>
      <c r="B171" s="12"/>
      <c r="C171" s="8" t="s">
        <v>35</v>
      </c>
      <c r="D171" s="9" t="s">
        <v>36</v>
      </c>
      <c r="E171" s="10">
        <v>1237000</v>
      </c>
      <c r="F171" s="10">
        <v>1313640</v>
      </c>
      <c r="G171" s="10">
        <v>1313640</v>
      </c>
      <c r="H171" s="14">
        <f t="shared" si="35"/>
        <v>100</v>
      </c>
    </row>
    <row r="172" spans="1:8" ht="71.25" customHeight="1" x14ac:dyDescent="0.25">
      <c r="A172" s="12"/>
      <c r="B172" s="12"/>
      <c r="C172" s="8" t="s">
        <v>55</v>
      </c>
      <c r="D172" s="9" t="s">
        <v>56</v>
      </c>
      <c r="E172" s="10">
        <v>0</v>
      </c>
      <c r="F172" s="10">
        <v>15785.87</v>
      </c>
      <c r="G172" s="10">
        <v>18268.14</v>
      </c>
      <c r="H172" s="14">
        <f t="shared" si="35"/>
        <v>115.72463221856</v>
      </c>
    </row>
    <row r="173" spans="1:8" ht="105" customHeight="1" x14ac:dyDescent="0.25">
      <c r="A173" s="1"/>
      <c r="B173" s="90" t="s">
        <v>133</v>
      </c>
      <c r="C173" s="91"/>
      <c r="D173" s="92" t="s">
        <v>134</v>
      </c>
      <c r="E173" s="93">
        <f>SUM(E175:E176)</f>
        <v>19000</v>
      </c>
      <c r="F173" s="93">
        <f>SUM(F175:F176)</f>
        <v>22565</v>
      </c>
      <c r="G173" s="93">
        <f>SUM(G175:G176)</f>
        <v>22562.46</v>
      </c>
      <c r="H173" s="94">
        <f t="shared" si="35"/>
        <v>99.98874362951473</v>
      </c>
    </row>
    <row r="174" spans="1:8" ht="21" customHeight="1" x14ac:dyDescent="0.25">
      <c r="A174" s="1"/>
      <c r="B174" s="84"/>
      <c r="C174" s="2"/>
      <c r="D174" s="82" t="s">
        <v>12</v>
      </c>
      <c r="E174" s="4">
        <f>E175+E176</f>
        <v>19000</v>
      </c>
      <c r="F174" s="4">
        <f>F175+F176</f>
        <v>22565</v>
      </c>
      <c r="G174" s="4">
        <f>G175+G176</f>
        <v>22562.46</v>
      </c>
      <c r="H174" s="14">
        <f t="shared" si="35"/>
        <v>99.98874362951473</v>
      </c>
    </row>
    <row r="175" spans="1:8" ht="72.75" customHeight="1" x14ac:dyDescent="0.25">
      <c r="A175" s="12"/>
      <c r="B175" s="12"/>
      <c r="C175" s="8" t="s">
        <v>35</v>
      </c>
      <c r="D175" s="9" t="s">
        <v>36</v>
      </c>
      <c r="E175" s="10">
        <v>2200</v>
      </c>
      <c r="F175" s="10">
        <v>5743</v>
      </c>
      <c r="G175" s="10">
        <v>5740.46</v>
      </c>
      <c r="H175" s="14">
        <f t="shared" si="35"/>
        <v>99.955772244471532</v>
      </c>
    </row>
    <row r="176" spans="1:8" ht="49.5" customHeight="1" x14ac:dyDescent="0.25">
      <c r="A176" s="12"/>
      <c r="B176" s="12"/>
      <c r="C176" s="8" t="s">
        <v>123</v>
      </c>
      <c r="D176" s="9" t="s">
        <v>130</v>
      </c>
      <c r="E176" s="10">
        <v>16800</v>
      </c>
      <c r="F176" s="10">
        <v>16822</v>
      </c>
      <c r="G176" s="10">
        <v>16822</v>
      </c>
      <c r="H176" s="14">
        <f t="shared" si="35"/>
        <v>100</v>
      </c>
    </row>
    <row r="177" spans="1:8" ht="39.75" customHeight="1" x14ac:dyDescent="0.25">
      <c r="A177" s="1"/>
      <c r="B177" s="90" t="s">
        <v>135</v>
      </c>
      <c r="C177" s="91"/>
      <c r="D177" s="92" t="s">
        <v>136</v>
      </c>
      <c r="E177" s="93">
        <f>E179</f>
        <v>1700</v>
      </c>
      <c r="F177" s="93">
        <f>F179</f>
        <v>2693</v>
      </c>
      <c r="G177" s="93">
        <f>G179</f>
        <v>2689.1</v>
      </c>
      <c r="H177" s="94">
        <f t="shared" si="35"/>
        <v>99.855180096546604</v>
      </c>
    </row>
    <row r="178" spans="1:8" ht="19.5" customHeight="1" x14ac:dyDescent="0.25">
      <c r="A178" s="1"/>
      <c r="B178" s="84"/>
      <c r="C178" s="2"/>
      <c r="D178" s="11" t="s">
        <v>12</v>
      </c>
      <c r="E178" s="32">
        <f>E179</f>
        <v>1700</v>
      </c>
      <c r="F178" s="32">
        <f>F179</f>
        <v>2693</v>
      </c>
      <c r="G178" s="32">
        <f>G179</f>
        <v>2689.1</v>
      </c>
      <c r="H178" s="30">
        <f t="shared" si="35"/>
        <v>99.855180096546604</v>
      </c>
    </row>
    <row r="179" spans="1:8" ht="48.75" customHeight="1" x14ac:dyDescent="0.25">
      <c r="A179" s="12"/>
      <c r="B179" s="12"/>
      <c r="C179" s="8" t="s">
        <v>123</v>
      </c>
      <c r="D179" s="9" t="s">
        <v>130</v>
      </c>
      <c r="E179" s="10">
        <v>1700</v>
      </c>
      <c r="F179" s="10">
        <v>2693</v>
      </c>
      <c r="G179" s="10">
        <v>2689.1</v>
      </c>
      <c r="H179" s="30">
        <f t="shared" si="35"/>
        <v>99.855180096546604</v>
      </c>
    </row>
    <row r="180" spans="1:8" ht="25.5" customHeight="1" x14ac:dyDescent="0.25">
      <c r="A180" s="12"/>
      <c r="B180" s="105" t="s">
        <v>137</v>
      </c>
      <c r="C180" s="90"/>
      <c r="D180" s="92" t="s">
        <v>138</v>
      </c>
      <c r="E180" s="93">
        <f t="shared" ref="E180:G181" si="39">E181</f>
        <v>0</v>
      </c>
      <c r="F180" s="93">
        <f t="shared" si="39"/>
        <v>477.52</v>
      </c>
      <c r="G180" s="93">
        <f t="shared" si="39"/>
        <v>438.56</v>
      </c>
      <c r="H180" s="94">
        <f t="shared" si="35"/>
        <v>91.841179427039705</v>
      </c>
    </row>
    <row r="181" spans="1:8" ht="19.5" customHeight="1" x14ac:dyDescent="0.25">
      <c r="A181" s="12"/>
      <c r="B181" s="35"/>
      <c r="C181" s="33"/>
      <c r="D181" s="29" t="s">
        <v>139</v>
      </c>
      <c r="E181" s="22">
        <f t="shared" si="39"/>
        <v>0</v>
      </c>
      <c r="F181" s="22">
        <f t="shared" si="39"/>
        <v>477.52</v>
      </c>
      <c r="G181" s="22">
        <f t="shared" si="39"/>
        <v>438.56</v>
      </c>
      <c r="H181" s="23">
        <f t="shared" si="35"/>
        <v>91.841179427039705</v>
      </c>
    </row>
    <row r="182" spans="1:8" ht="72.75" customHeight="1" x14ac:dyDescent="0.25">
      <c r="A182" s="12"/>
      <c r="B182" s="35"/>
      <c r="C182" s="33" t="s">
        <v>35</v>
      </c>
      <c r="D182" s="34" t="s">
        <v>36</v>
      </c>
      <c r="E182" s="22">
        <v>0</v>
      </c>
      <c r="F182" s="22">
        <v>477.52</v>
      </c>
      <c r="G182" s="22">
        <v>438.56</v>
      </c>
      <c r="H182" s="23">
        <f t="shared" si="35"/>
        <v>91.841179427039705</v>
      </c>
    </row>
    <row r="183" spans="1:8" ht="21" customHeight="1" x14ac:dyDescent="0.25">
      <c r="A183" s="1"/>
      <c r="B183" s="90" t="s">
        <v>140</v>
      </c>
      <c r="C183" s="91"/>
      <c r="D183" s="92" t="s">
        <v>141</v>
      </c>
      <c r="E183" s="93">
        <f>E185</f>
        <v>123100</v>
      </c>
      <c r="F183" s="93">
        <f>F185</f>
        <v>185241</v>
      </c>
      <c r="G183" s="93">
        <f>G185</f>
        <v>185241</v>
      </c>
      <c r="H183" s="94">
        <f t="shared" si="35"/>
        <v>100</v>
      </c>
    </row>
    <row r="184" spans="1:8" ht="15.75" customHeight="1" x14ac:dyDescent="0.25">
      <c r="A184" s="1"/>
      <c r="B184" s="84"/>
      <c r="C184" s="2"/>
      <c r="D184" s="82" t="s">
        <v>12</v>
      </c>
      <c r="E184" s="4">
        <f>E185</f>
        <v>123100</v>
      </c>
      <c r="F184" s="4">
        <f>F185</f>
        <v>185241</v>
      </c>
      <c r="G184" s="4">
        <f>G185</f>
        <v>185241</v>
      </c>
      <c r="H184" s="14">
        <f t="shared" si="35"/>
        <v>100</v>
      </c>
    </row>
    <row r="185" spans="1:8" ht="48" customHeight="1" x14ac:dyDescent="0.25">
      <c r="A185" s="12"/>
      <c r="B185" s="12"/>
      <c r="C185" s="8" t="s">
        <v>123</v>
      </c>
      <c r="D185" s="9" t="s">
        <v>130</v>
      </c>
      <c r="E185" s="10">
        <v>123100</v>
      </c>
      <c r="F185" s="10">
        <v>185241</v>
      </c>
      <c r="G185" s="10">
        <v>185241</v>
      </c>
      <c r="H185" s="14">
        <f t="shared" si="35"/>
        <v>100</v>
      </c>
    </row>
    <row r="186" spans="1:8" ht="18.75" customHeight="1" x14ac:dyDescent="0.25">
      <c r="A186" s="1"/>
      <c r="B186" s="90" t="s">
        <v>142</v>
      </c>
      <c r="C186" s="91"/>
      <c r="D186" s="92" t="s">
        <v>143</v>
      </c>
      <c r="E186" s="93">
        <f>E188</f>
        <v>56000</v>
      </c>
      <c r="F186" s="93">
        <f>F188</f>
        <v>64411</v>
      </c>
      <c r="G186" s="93">
        <f>SUM(G188:G188)</f>
        <v>64411</v>
      </c>
      <c r="H186" s="94">
        <f t="shared" si="35"/>
        <v>100</v>
      </c>
    </row>
    <row r="187" spans="1:8" ht="21" customHeight="1" x14ac:dyDescent="0.25">
      <c r="A187" s="1"/>
      <c r="B187" s="84"/>
      <c r="C187" s="2"/>
      <c r="D187" s="82" t="s">
        <v>12</v>
      </c>
      <c r="E187" s="4">
        <f>SUM(E188:E188)</f>
        <v>56000</v>
      </c>
      <c r="F187" s="4">
        <f>SUM(F188:F188)</f>
        <v>64411</v>
      </c>
      <c r="G187" s="4">
        <f>SUM(G188:G188)</f>
        <v>64411</v>
      </c>
      <c r="H187" s="14">
        <f t="shared" si="35"/>
        <v>100</v>
      </c>
    </row>
    <row r="188" spans="1:8" ht="47.25" customHeight="1" x14ac:dyDescent="0.25">
      <c r="A188" s="12"/>
      <c r="B188" s="36"/>
      <c r="C188" s="8" t="s">
        <v>123</v>
      </c>
      <c r="D188" s="9" t="s">
        <v>130</v>
      </c>
      <c r="E188" s="10">
        <v>56000</v>
      </c>
      <c r="F188" s="10">
        <v>64411</v>
      </c>
      <c r="G188" s="10">
        <v>64411</v>
      </c>
      <c r="H188" s="14">
        <f t="shared" si="35"/>
        <v>100</v>
      </c>
    </row>
    <row r="189" spans="1:8" ht="21.75" customHeight="1" x14ac:dyDescent="0.25">
      <c r="A189" s="1"/>
      <c r="B189" s="90" t="s">
        <v>144</v>
      </c>
      <c r="C189" s="91"/>
      <c r="D189" s="92" t="s">
        <v>32</v>
      </c>
      <c r="E189" s="93">
        <f>E190</f>
        <v>20000</v>
      </c>
      <c r="F189" s="93">
        <f>F190</f>
        <v>43686</v>
      </c>
      <c r="G189" s="93">
        <f>G190</f>
        <v>43561.919999999998</v>
      </c>
      <c r="H189" s="94">
        <f t="shared" si="35"/>
        <v>99.715973080620785</v>
      </c>
    </row>
    <row r="190" spans="1:8" ht="21.75" customHeight="1" x14ac:dyDescent="0.25">
      <c r="A190" s="1"/>
      <c r="B190" s="84"/>
      <c r="C190" s="2"/>
      <c r="D190" s="82" t="s">
        <v>12</v>
      </c>
      <c r="E190" s="4">
        <f>E191+E192+E193</f>
        <v>20000</v>
      </c>
      <c r="F190" s="4">
        <f t="shared" ref="F190:G190" si="40">F191+F192+F193</f>
        <v>43686</v>
      </c>
      <c r="G190" s="4">
        <f t="shared" si="40"/>
        <v>43561.919999999998</v>
      </c>
      <c r="H190" s="14">
        <f t="shared" si="35"/>
        <v>99.715973080620785</v>
      </c>
    </row>
    <row r="191" spans="1:8" ht="70.5" customHeight="1" x14ac:dyDescent="0.25">
      <c r="A191" s="1"/>
      <c r="B191" s="85"/>
      <c r="C191" s="8" t="s">
        <v>35</v>
      </c>
      <c r="D191" s="9" t="s">
        <v>36</v>
      </c>
      <c r="E191" s="10">
        <v>0</v>
      </c>
      <c r="F191" s="10">
        <v>686</v>
      </c>
      <c r="G191" s="10">
        <v>561.46</v>
      </c>
      <c r="H191" s="14">
        <f t="shared" si="35"/>
        <v>81.845481049562679</v>
      </c>
    </row>
    <row r="192" spans="1:8" ht="48" customHeight="1" x14ac:dyDescent="0.25">
      <c r="A192" s="12"/>
      <c r="B192" s="12"/>
      <c r="C192" s="8" t="s">
        <v>123</v>
      </c>
      <c r="D192" s="9" t="s">
        <v>130</v>
      </c>
      <c r="E192" s="10">
        <v>20000</v>
      </c>
      <c r="F192" s="10">
        <v>43000</v>
      </c>
      <c r="G192" s="10">
        <v>43000</v>
      </c>
      <c r="H192" s="14">
        <f t="shared" si="35"/>
        <v>100</v>
      </c>
    </row>
    <row r="193" spans="1:8" ht="67.5" x14ac:dyDescent="0.25">
      <c r="A193" s="12"/>
      <c r="B193" s="12"/>
      <c r="C193" s="8" t="s">
        <v>55</v>
      </c>
      <c r="D193" s="9" t="s">
        <v>216</v>
      </c>
      <c r="E193" s="10">
        <v>0</v>
      </c>
      <c r="F193" s="10">
        <v>0</v>
      </c>
      <c r="G193" s="10">
        <v>0.46</v>
      </c>
      <c r="H193" s="14">
        <v>0</v>
      </c>
    </row>
    <row r="194" spans="1:8" ht="30.75" customHeight="1" x14ac:dyDescent="0.25">
      <c r="A194" s="86" t="s">
        <v>145</v>
      </c>
      <c r="B194" s="86"/>
      <c r="C194" s="86"/>
      <c r="D194" s="87" t="s">
        <v>146</v>
      </c>
      <c r="E194" s="88">
        <f>E195</f>
        <v>704327.04</v>
      </c>
      <c r="F194" s="88">
        <f t="shared" ref="E194:G195" si="41">F195</f>
        <v>546725.29</v>
      </c>
      <c r="G194" s="88">
        <f t="shared" si="41"/>
        <v>546725.19999999995</v>
      </c>
      <c r="H194" s="89">
        <f t="shared" si="35"/>
        <v>99.999983538350662</v>
      </c>
    </row>
    <row r="195" spans="1:8" ht="20.25" customHeight="1" x14ac:dyDescent="0.25">
      <c r="A195" s="1"/>
      <c r="B195" s="90" t="s">
        <v>147</v>
      </c>
      <c r="C195" s="91"/>
      <c r="D195" s="92" t="s">
        <v>32</v>
      </c>
      <c r="E195" s="93">
        <f t="shared" si="41"/>
        <v>704327.04</v>
      </c>
      <c r="F195" s="93">
        <f t="shared" si="41"/>
        <v>546725.29</v>
      </c>
      <c r="G195" s="93">
        <f t="shared" si="41"/>
        <v>546725.19999999995</v>
      </c>
      <c r="H195" s="94">
        <f t="shared" si="35"/>
        <v>99.999983538350662</v>
      </c>
    </row>
    <row r="196" spans="1:8" ht="18" customHeight="1" x14ac:dyDescent="0.25">
      <c r="A196" s="1"/>
      <c r="B196" s="84"/>
      <c r="C196" s="2"/>
      <c r="D196" s="82" t="s">
        <v>12</v>
      </c>
      <c r="E196" s="4">
        <f>E197+E198</f>
        <v>704327.04</v>
      </c>
      <c r="F196" s="4">
        <f>F197+F198</f>
        <v>546725.29</v>
      </c>
      <c r="G196" s="4">
        <f>G197+G198</f>
        <v>546725.19999999995</v>
      </c>
      <c r="H196" s="14">
        <f t="shared" si="35"/>
        <v>99.999983538350662</v>
      </c>
    </row>
    <row r="197" spans="1:8" ht="93.75" customHeight="1" x14ac:dyDescent="0.25">
      <c r="A197" s="12"/>
      <c r="B197" s="12"/>
      <c r="C197" s="8" t="s">
        <v>127</v>
      </c>
      <c r="D197" s="9" t="s">
        <v>61</v>
      </c>
      <c r="E197" s="10">
        <v>598677.98</v>
      </c>
      <c r="F197" s="10">
        <v>464716.47</v>
      </c>
      <c r="G197" s="10">
        <v>464716.39</v>
      </c>
      <c r="H197" s="14">
        <f t="shared" si="35"/>
        <v>99.999982785202349</v>
      </c>
    </row>
    <row r="198" spans="1:8" ht="92.25" customHeight="1" x14ac:dyDescent="0.25">
      <c r="A198" s="12"/>
      <c r="B198" s="12"/>
      <c r="C198" s="8" t="s">
        <v>60</v>
      </c>
      <c r="D198" s="9" t="s">
        <v>61</v>
      </c>
      <c r="E198" s="10">
        <v>105649.06</v>
      </c>
      <c r="F198" s="10">
        <v>82008.820000000007</v>
      </c>
      <c r="G198" s="10">
        <v>82008.81</v>
      </c>
      <c r="H198" s="14">
        <f t="shared" si="35"/>
        <v>99.999987806189623</v>
      </c>
    </row>
    <row r="199" spans="1:8" ht="25.5" customHeight="1" x14ac:dyDescent="0.25">
      <c r="A199" s="86" t="s">
        <v>148</v>
      </c>
      <c r="B199" s="86"/>
      <c r="C199" s="86"/>
      <c r="D199" s="87" t="s">
        <v>149</v>
      </c>
      <c r="E199" s="88">
        <f>E200</f>
        <v>0</v>
      </c>
      <c r="F199" s="88">
        <f>F200</f>
        <v>10279</v>
      </c>
      <c r="G199" s="88">
        <f>G200</f>
        <v>10174.86</v>
      </c>
      <c r="H199" s="89">
        <f t="shared" si="35"/>
        <v>98.986866426695201</v>
      </c>
    </row>
    <row r="200" spans="1:8" ht="20.25" customHeight="1" x14ac:dyDescent="0.25">
      <c r="A200" s="1"/>
      <c r="B200" s="90" t="s">
        <v>150</v>
      </c>
      <c r="C200" s="91"/>
      <c r="D200" s="92" t="s">
        <v>151</v>
      </c>
      <c r="E200" s="93">
        <f>E201</f>
        <v>0</v>
      </c>
      <c r="F200" s="93">
        <f t="shared" ref="F200:G200" si="42">F201</f>
        <v>10279</v>
      </c>
      <c r="G200" s="93">
        <f t="shared" si="42"/>
        <v>10174.86</v>
      </c>
      <c r="H200" s="94">
        <f t="shared" si="35"/>
        <v>98.986866426695201</v>
      </c>
    </row>
    <row r="201" spans="1:8" ht="21" customHeight="1" x14ac:dyDescent="0.25">
      <c r="A201" s="1"/>
      <c r="B201" s="84"/>
      <c r="C201" s="2"/>
      <c r="D201" s="82" t="s">
        <v>12</v>
      </c>
      <c r="E201" s="4">
        <f>E202+E203</f>
        <v>0</v>
      </c>
      <c r="F201" s="4">
        <f t="shared" ref="F201:G201" si="43">F202+F203</f>
        <v>10279</v>
      </c>
      <c r="G201" s="4">
        <f t="shared" si="43"/>
        <v>10174.86</v>
      </c>
      <c r="H201" s="14">
        <f t="shared" si="35"/>
        <v>98.986866426695201</v>
      </c>
    </row>
    <row r="202" spans="1:8" ht="47.25" customHeight="1" x14ac:dyDescent="0.25">
      <c r="A202" s="12"/>
      <c r="B202" s="12"/>
      <c r="C202" s="8" t="s">
        <v>123</v>
      </c>
      <c r="D202" s="9" t="s">
        <v>130</v>
      </c>
      <c r="E202" s="10">
        <v>0</v>
      </c>
      <c r="F202" s="10">
        <v>6954</v>
      </c>
      <c r="G202" s="10">
        <v>6954</v>
      </c>
      <c r="H202" s="14">
        <f t="shared" si="35"/>
        <v>100</v>
      </c>
    </row>
    <row r="203" spans="1:8" ht="93" customHeight="1" x14ac:dyDescent="0.25">
      <c r="A203" s="12"/>
      <c r="B203" s="12"/>
      <c r="C203" s="8" t="s">
        <v>210</v>
      </c>
      <c r="D203" s="9" t="s">
        <v>211</v>
      </c>
      <c r="E203" s="10">
        <v>0</v>
      </c>
      <c r="F203" s="10">
        <v>3325</v>
      </c>
      <c r="G203" s="10">
        <v>3220.86</v>
      </c>
      <c r="H203" s="14">
        <f t="shared" ref="H203" si="44">G203/F203*100</f>
        <v>96.86796992481203</v>
      </c>
    </row>
    <row r="204" spans="1:8" ht="30" customHeight="1" x14ac:dyDescent="0.25">
      <c r="A204" s="86" t="s">
        <v>152</v>
      </c>
      <c r="B204" s="86"/>
      <c r="C204" s="106"/>
      <c r="D204" s="107" t="s">
        <v>153</v>
      </c>
      <c r="E204" s="108">
        <f>E205+E213+E217+E220+E223+E226</f>
        <v>435534</v>
      </c>
      <c r="F204" s="108">
        <f>F205+F213+F217+F220+F223+F226</f>
        <v>866886.9</v>
      </c>
      <c r="G204" s="108">
        <f>G205+G213+G217+G220+G223+G226</f>
        <v>861608.7</v>
      </c>
      <c r="H204" s="109">
        <f t="shared" si="35"/>
        <v>99.391131645892898</v>
      </c>
    </row>
    <row r="205" spans="1:8" ht="18" customHeight="1" x14ac:dyDescent="0.25">
      <c r="A205" s="1"/>
      <c r="B205" s="110" t="s">
        <v>154</v>
      </c>
      <c r="C205" s="111"/>
      <c r="D205" s="112" t="s">
        <v>155</v>
      </c>
      <c r="E205" s="113">
        <f>E206+E210</f>
        <v>374509</v>
      </c>
      <c r="F205" s="113">
        <f>F206+F210</f>
        <v>721268.53</v>
      </c>
      <c r="G205" s="113">
        <f>G206+G210</f>
        <v>715990.33</v>
      </c>
      <c r="H205" s="134">
        <f t="shared" si="35"/>
        <v>99.268205975935203</v>
      </c>
    </row>
    <row r="206" spans="1:8" ht="19.5" customHeight="1" x14ac:dyDescent="0.25">
      <c r="A206" s="44"/>
      <c r="B206" s="155"/>
      <c r="C206" s="45"/>
      <c r="D206" s="49" t="s">
        <v>12</v>
      </c>
      <c r="E206" s="51">
        <f>E207</f>
        <v>350000</v>
      </c>
      <c r="F206" s="51">
        <f>F207+F208+F209</f>
        <v>305737.31</v>
      </c>
      <c r="G206" s="51">
        <f>G207+G208+G209</f>
        <v>300459.11</v>
      </c>
      <c r="H206" s="135">
        <f>G206/F206*100</f>
        <v>98.273616000611767</v>
      </c>
    </row>
    <row r="207" spans="1:8" ht="47.25" customHeight="1" x14ac:dyDescent="0.25">
      <c r="A207" s="44"/>
      <c r="B207" s="156"/>
      <c r="C207" s="53" t="s">
        <v>93</v>
      </c>
      <c r="D207" s="50" t="s">
        <v>94</v>
      </c>
      <c r="E207" s="52">
        <v>350000</v>
      </c>
      <c r="F207" s="52">
        <v>300000</v>
      </c>
      <c r="G207" s="67">
        <v>294721.8</v>
      </c>
      <c r="H207" s="136">
        <f>G207/F207*100</f>
        <v>98.240600000000001</v>
      </c>
    </row>
    <row r="208" spans="1:8" x14ac:dyDescent="0.25">
      <c r="A208" s="44"/>
      <c r="B208" s="156"/>
      <c r="C208" s="53" t="s">
        <v>13</v>
      </c>
      <c r="D208" s="9" t="s">
        <v>14</v>
      </c>
      <c r="E208" s="52">
        <v>0</v>
      </c>
      <c r="F208" s="52">
        <v>1680</v>
      </c>
      <c r="G208" s="67">
        <v>1680</v>
      </c>
      <c r="H208" s="137">
        <f>+G208/F208*100</f>
        <v>100</v>
      </c>
    </row>
    <row r="209" spans="1:14" ht="18.75" customHeight="1" x14ac:dyDescent="0.25">
      <c r="A209" s="44"/>
      <c r="B209" s="156"/>
      <c r="C209" s="53" t="s">
        <v>24</v>
      </c>
      <c r="D209" s="9" t="s">
        <v>25</v>
      </c>
      <c r="E209" s="52">
        <v>0</v>
      </c>
      <c r="F209" s="52">
        <v>4057.31</v>
      </c>
      <c r="G209" s="67">
        <v>4057.31</v>
      </c>
      <c r="H209" s="137">
        <f>G209/F209*100</f>
        <v>100</v>
      </c>
    </row>
    <row r="210" spans="1:14" ht="18.75" customHeight="1" x14ac:dyDescent="0.25">
      <c r="A210" s="44"/>
      <c r="B210" s="156"/>
      <c r="C210" s="68"/>
      <c r="D210" s="46" t="s">
        <v>26</v>
      </c>
      <c r="E210" s="47">
        <f>E211+E212</f>
        <v>24509</v>
      </c>
      <c r="F210" s="66">
        <f>F211+F212</f>
        <v>415531.22</v>
      </c>
      <c r="G210" s="47">
        <f>G211+G212</f>
        <v>415531.22</v>
      </c>
      <c r="H210" s="48">
        <f t="shared" si="35"/>
        <v>100</v>
      </c>
    </row>
    <row r="211" spans="1:14" ht="96.75" customHeight="1" x14ac:dyDescent="0.25">
      <c r="A211" s="28"/>
      <c r="B211" s="156"/>
      <c r="C211" s="8" t="s">
        <v>27</v>
      </c>
      <c r="D211" s="9" t="s">
        <v>28</v>
      </c>
      <c r="E211" s="10">
        <v>22554</v>
      </c>
      <c r="F211" s="10">
        <v>413935.79</v>
      </c>
      <c r="G211" s="10">
        <v>413935.79</v>
      </c>
      <c r="H211" s="14">
        <f t="shared" si="35"/>
        <v>100</v>
      </c>
      <c r="N211" s="144"/>
    </row>
    <row r="212" spans="1:14" ht="81" customHeight="1" x14ac:dyDescent="0.25">
      <c r="A212" s="28"/>
      <c r="B212" s="156"/>
      <c r="C212" s="69" t="s">
        <v>156</v>
      </c>
      <c r="D212" s="70" t="s">
        <v>157</v>
      </c>
      <c r="E212" s="71">
        <v>1955</v>
      </c>
      <c r="F212" s="71">
        <v>1595.43</v>
      </c>
      <c r="G212" s="71">
        <v>1595.43</v>
      </c>
      <c r="H212" s="72">
        <f t="shared" si="35"/>
        <v>100</v>
      </c>
    </row>
    <row r="213" spans="1:14" ht="21" customHeight="1" x14ac:dyDescent="0.25">
      <c r="A213" s="28"/>
      <c r="B213" s="129">
        <v>90003</v>
      </c>
      <c r="C213" s="130"/>
      <c r="D213" s="131" t="s">
        <v>181</v>
      </c>
      <c r="E213" s="132">
        <f t="shared" ref="E213:G213" si="45">E214</f>
        <v>0</v>
      </c>
      <c r="F213" s="132">
        <f t="shared" si="45"/>
        <v>3144.1000000000004</v>
      </c>
      <c r="G213" s="132">
        <f t="shared" si="45"/>
        <v>3144.1000000000004</v>
      </c>
      <c r="H213" s="138">
        <v>0</v>
      </c>
    </row>
    <row r="214" spans="1:14" ht="21" customHeight="1" x14ac:dyDescent="0.25">
      <c r="A214" s="28"/>
      <c r="B214" s="166"/>
      <c r="C214" s="73"/>
      <c r="D214" s="76" t="s">
        <v>182</v>
      </c>
      <c r="E214" s="75">
        <f>E215+E216</f>
        <v>0</v>
      </c>
      <c r="F214" s="75">
        <f t="shared" ref="F214:G214" si="46">F215+F216</f>
        <v>3144.1000000000004</v>
      </c>
      <c r="G214" s="75">
        <f t="shared" si="46"/>
        <v>3144.1000000000004</v>
      </c>
      <c r="H214" s="139">
        <v>0</v>
      </c>
    </row>
    <row r="215" spans="1:14" ht="21" customHeight="1" x14ac:dyDescent="0.25">
      <c r="A215" s="28"/>
      <c r="B215" s="167"/>
      <c r="C215" s="8" t="s">
        <v>18</v>
      </c>
      <c r="D215" s="9" t="s">
        <v>173</v>
      </c>
      <c r="E215" s="10">
        <v>0</v>
      </c>
      <c r="F215" s="10">
        <v>422.76</v>
      </c>
      <c r="G215" s="10">
        <v>422.76</v>
      </c>
      <c r="H215" s="14">
        <f t="shared" ref="H215" si="47">G215/F215*100</f>
        <v>100</v>
      </c>
    </row>
    <row r="216" spans="1:14" ht="20.25" customHeight="1" x14ac:dyDescent="0.25">
      <c r="A216" s="28"/>
      <c r="B216" s="168"/>
      <c r="C216" s="73" t="s">
        <v>24</v>
      </c>
      <c r="D216" s="74" t="s">
        <v>25</v>
      </c>
      <c r="E216" s="75">
        <v>0</v>
      </c>
      <c r="F216" s="75">
        <v>2721.34</v>
      </c>
      <c r="G216" s="75">
        <v>2721.34</v>
      </c>
      <c r="H216" s="139">
        <v>0</v>
      </c>
    </row>
    <row r="217" spans="1:14" ht="20.25" customHeight="1" x14ac:dyDescent="0.25">
      <c r="A217" s="28"/>
      <c r="B217" s="104" t="s">
        <v>212</v>
      </c>
      <c r="C217" s="114"/>
      <c r="D217" s="115" t="s">
        <v>213</v>
      </c>
      <c r="E217" s="116">
        <f>E219</f>
        <v>0</v>
      </c>
      <c r="F217" s="116">
        <f>F218</f>
        <v>2560</v>
      </c>
      <c r="G217" s="116">
        <f>G218</f>
        <v>2560</v>
      </c>
      <c r="H217" s="117">
        <f t="shared" ref="H217:H219" si="48">G217/F217*100</f>
        <v>100</v>
      </c>
    </row>
    <row r="218" spans="1:14" ht="20.25" customHeight="1" x14ac:dyDescent="0.25">
      <c r="A218" s="28"/>
      <c r="B218" s="142"/>
      <c r="C218" s="2"/>
      <c r="D218" s="82" t="s">
        <v>12</v>
      </c>
      <c r="E218" s="4">
        <f>E219</f>
        <v>0</v>
      </c>
      <c r="F218" s="4">
        <f>F219</f>
        <v>2560</v>
      </c>
      <c r="G218" s="4">
        <f>G219</f>
        <v>2560</v>
      </c>
      <c r="H218" s="14">
        <f t="shared" si="48"/>
        <v>100</v>
      </c>
    </row>
    <row r="219" spans="1:14" ht="23.25" customHeight="1" x14ac:dyDescent="0.25">
      <c r="A219" s="28"/>
      <c r="B219" s="12"/>
      <c r="C219" s="8" t="s">
        <v>22</v>
      </c>
      <c r="D219" s="9" t="s">
        <v>23</v>
      </c>
      <c r="E219" s="10">
        <v>0</v>
      </c>
      <c r="F219" s="10">
        <v>2560</v>
      </c>
      <c r="G219" s="10">
        <v>2560</v>
      </c>
      <c r="H219" s="14">
        <f t="shared" si="48"/>
        <v>100</v>
      </c>
    </row>
    <row r="220" spans="1:14" ht="47.25" customHeight="1" x14ac:dyDescent="0.25">
      <c r="A220" s="12"/>
      <c r="B220" s="104" t="s">
        <v>158</v>
      </c>
      <c r="C220" s="114"/>
      <c r="D220" s="115" t="s">
        <v>159</v>
      </c>
      <c r="E220" s="116">
        <f t="shared" ref="E220:G221" si="49">E221</f>
        <v>6000</v>
      </c>
      <c r="F220" s="116">
        <f t="shared" si="49"/>
        <v>13252.38</v>
      </c>
      <c r="G220" s="116">
        <f t="shared" si="49"/>
        <v>13252.38</v>
      </c>
      <c r="H220" s="117">
        <f t="shared" si="35"/>
        <v>100</v>
      </c>
    </row>
    <row r="221" spans="1:14" ht="21" customHeight="1" x14ac:dyDescent="0.25">
      <c r="A221" s="12"/>
      <c r="B221" s="84"/>
      <c r="C221" s="2"/>
      <c r="D221" s="82" t="s">
        <v>12</v>
      </c>
      <c r="E221" s="4">
        <f t="shared" si="49"/>
        <v>6000</v>
      </c>
      <c r="F221" s="4">
        <f t="shared" si="49"/>
        <v>13252.38</v>
      </c>
      <c r="G221" s="4">
        <f t="shared" si="49"/>
        <v>13252.38</v>
      </c>
      <c r="H221" s="14">
        <f t="shared" si="35"/>
        <v>100</v>
      </c>
    </row>
    <row r="222" spans="1:14" ht="17.25" customHeight="1" x14ac:dyDescent="0.25">
      <c r="A222" s="12"/>
      <c r="B222" s="12"/>
      <c r="C222" s="8" t="s">
        <v>13</v>
      </c>
      <c r="D222" s="9" t="s">
        <v>14</v>
      </c>
      <c r="E222" s="10">
        <v>6000</v>
      </c>
      <c r="F222" s="10">
        <v>13252.38</v>
      </c>
      <c r="G222" s="10">
        <v>13252.38</v>
      </c>
      <c r="H222" s="14">
        <f t="shared" si="35"/>
        <v>100</v>
      </c>
    </row>
    <row r="223" spans="1:14" ht="33.75" x14ac:dyDescent="0.25">
      <c r="A223" s="12"/>
      <c r="B223" s="104" t="s">
        <v>214</v>
      </c>
      <c r="C223" s="114"/>
      <c r="D223" s="115" t="s">
        <v>215</v>
      </c>
      <c r="E223" s="116">
        <f>E225</f>
        <v>0</v>
      </c>
      <c r="F223" s="116">
        <f>F224</f>
        <v>1027.52</v>
      </c>
      <c r="G223" s="116">
        <f>G224</f>
        <v>1027.52</v>
      </c>
      <c r="H223" s="117">
        <f t="shared" ref="H223:H225" si="50">G223/F223*100</f>
        <v>100</v>
      </c>
    </row>
    <row r="224" spans="1:14" ht="17.25" customHeight="1" x14ac:dyDescent="0.25">
      <c r="A224" s="12"/>
      <c r="B224" s="142"/>
      <c r="C224" s="2"/>
      <c r="D224" s="82" t="s">
        <v>12</v>
      </c>
      <c r="E224" s="4">
        <v>0</v>
      </c>
      <c r="F224" s="4">
        <f>F225</f>
        <v>1027.52</v>
      </c>
      <c r="G224" s="4">
        <f>G225</f>
        <v>1027.52</v>
      </c>
      <c r="H224" s="14">
        <f t="shared" si="50"/>
        <v>100</v>
      </c>
    </row>
    <row r="225" spans="1:9" ht="17.25" customHeight="1" x14ac:dyDescent="0.25">
      <c r="A225" s="12"/>
      <c r="B225" s="12"/>
      <c r="C225" s="8" t="s">
        <v>13</v>
      </c>
      <c r="D225" s="9" t="s">
        <v>14</v>
      </c>
      <c r="E225" s="10">
        <v>0</v>
      </c>
      <c r="F225" s="10">
        <v>1027.52</v>
      </c>
      <c r="G225" s="10">
        <v>1027.52</v>
      </c>
      <c r="H225" s="14">
        <f t="shared" si="50"/>
        <v>100</v>
      </c>
    </row>
    <row r="226" spans="1:9" ht="20.25" customHeight="1" x14ac:dyDescent="0.25">
      <c r="A226" s="12"/>
      <c r="B226" s="90" t="s">
        <v>160</v>
      </c>
      <c r="C226" s="91"/>
      <c r="D226" s="92" t="s">
        <v>32</v>
      </c>
      <c r="E226" s="93">
        <f>E227</f>
        <v>55025</v>
      </c>
      <c r="F226" s="93">
        <f t="shared" ref="F226:G226" si="51">F227</f>
        <v>125634.37</v>
      </c>
      <c r="G226" s="93">
        <f t="shared" si="51"/>
        <v>125634.37</v>
      </c>
      <c r="H226" s="94">
        <f t="shared" si="35"/>
        <v>100</v>
      </c>
    </row>
    <row r="227" spans="1:9" ht="21.75" customHeight="1" x14ac:dyDescent="0.25">
      <c r="A227" s="12"/>
      <c r="B227" s="84"/>
      <c r="C227" s="2"/>
      <c r="D227" s="82" t="s">
        <v>12</v>
      </c>
      <c r="E227" s="4">
        <f>E228+E229+E230</f>
        <v>55025</v>
      </c>
      <c r="F227" s="4">
        <f t="shared" ref="F227:G227" si="52">F228+F230</f>
        <v>125634.37</v>
      </c>
      <c r="G227" s="4">
        <f t="shared" si="52"/>
        <v>125634.37</v>
      </c>
      <c r="H227" s="14">
        <f t="shared" si="35"/>
        <v>100</v>
      </c>
    </row>
    <row r="228" spans="1:9" x14ac:dyDescent="0.25">
      <c r="A228" s="12"/>
      <c r="B228" s="41"/>
      <c r="C228" s="73" t="s">
        <v>24</v>
      </c>
      <c r="D228" s="74" t="s">
        <v>25</v>
      </c>
      <c r="E228" s="75">
        <v>0</v>
      </c>
      <c r="F228" s="75">
        <v>10078</v>
      </c>
      <c r="G228" s="75">
        <v>10078</v>
      </c>
      <c r="H228" s="139">
        <v>0</v>
      </c>
      <c r="I228" s="54"/>
    </row>
    <row r="229" spans="1:9" ht="101.25" x14ac:dyDescent="0.25">
      <c r="A229" s="12"/>
      <c r="B229" s="41"/>
      <c r="C229" s="145" t="s">
        <v>127</v>
      </c>
      <c r="D229" s="147" t="s">
        <v>61</v>
      </c>
      <c r="E229" s="148">
        <v>55025</v>
      </c>
      <c r="F229" s="148">
        <v>0</v>
      </c>
      <c r="G229" s="148">
        <v>0</v>
      </c>
      <c r="H229" s="149">
        <v>0</v>
      </c>
      <c r="I229" s="54"/>
    </row>
    <row r="230" spans="1:9" ht="68.25" customHeight="1" x14ac:dyDescent="0.25">
      <c r="A230" s="12"/>
      <c r="B230" s="41"/>
      <c r="C230" s="42" t="s">
        <v>183</v>
      </c>
      <c r="D230" s="77" t="s">
        <v>184</v>
      </c>
      <c r="E230" s="40">
        <v>0</v>
      </c>
      <c r="F230" s="40">
        <v>115556.37</v>
      </c>
      <c r="G230" s="40">
        <v>115556.37</v>
      </c>
      <c r="H230" s="43">
        <f>G230/F230*100</f>
        <v>100</v>
      </c>
      <c r="I230" s="54"/>
    </row>
    <row r="231" spans="1:9" ht="22.5" x14ac:dyDescent="0.25">
      <c r="A231" s="86" t="s">
        <v>161</v>
      </c>
      <c r="B231" s="86"/>
      <c r="C231" s="86"/>
      <c r="D231" s="87" t="s">
        <v>162</v>
      </c>
      <c r="E231" s="88">
        <f>E232+E241</f>
        <v>1195627</v>
      </c>
      <c r="F231" s="88">
        <f>F232+F241</f>
        <v>1197550.03</v>
      </c>
      <c r="G231" s="88">
        <f>G232+G241</f>
        <v>1198072.8400000001</v>
      </c>
      <c r="H231" s="89">
        <f t="shared" ref="H231:H254" si="53">G231/F231*100</f>
        <v>100.04365663119728</v>
      </c>
    </row>
    <row r="232" spans="1:9" ht="25.5" customHeight="1" x14ac:dyDescent="0.25">
      <c r="A232" s="1"/>
      <c r="B232" s="90" t="s">
        <v>163</v>
      </c>
      <c r="C232" s="91"/>
      <c r="D232" s="92" t="s">
        <v>164</v>
      </c>
      <c r="E232" s="93">
        <f>E233+E239</f>
        <v>507381</v>
      </c>
      <c r="F232" s="93">
        <f>F233+F239</f>
        <v>647587.99</v>
      </c>
      <c r="G232" s="93">
        <f>G233+G239</f>
        <v>648010.80000000005</v>
      </c>
      <c r="H232" s="94">
        <f t="shared" si="53"/>
        <v>100.0652899693214</v>
      </c>
    </row>
    <row r="233" spans="1:9" ht="21" customHeight="1" x14ac:dyDescent="0.25">
      <c r="A233" s="1"/>
      <c r="B233" s="157"/>
      <c r="C233" s="2"/>
      <c r="D233" s="82" t="s">
        <v>12</v>
      </c>
      <c r="E233" s="4">
        <f>E234+E235+E236+E237+E238</f>
        <v>88772</v>
      </c>
      <c r="F233" s="4">
        <f t="shared" ref="F233:G233" si="54">F234+F235+F236+F237+F238</f>
        <v>216693.97</v>
      </c>
      <c r="G233" s="4">
        <f t="shared" si="54"/>
        <v>217116.78</v>
      </c>
      <c r="H233" s="14">
        <f t="shared" si="53"/>
        <v>100.19511848899162</v>
      </c>
    </row>
    <row r="234" spans="1:9" ht="17.25" customHeight="1" x14ac:dyDescent="0.25">
      <c r="A234" s="1"/>
      <c r="B234" s="158"/>
      <c r="C234" s="8" t="s">
        <v>18</v>
      </c>
      <c r="D234" s="9" t="s">
        <v>173</v>
      </c>
      <c r="E234" s="10">
        <v>4000</v>
      </c>
      <c r="F234" s="10">
        <v>7411.54</v>
      </c>
      <c r="G234" s="10">
        <v>7411.54</v>
      </c>
      <c r="H234" s="14">
        <f t="shared" si="53"/>
        <v>100</v>
      </c>
    </row>
    <row r="235" spans="1:9" ht="17.25" customHeight="1" x14ac:dyDescent="0.25">
      <c r="A235" s="1"/>
      <c r="B235" s="158"/>
      <c r="C235" s="8" t="s">
        <v>20</v>
      </c>
      <c r="D235" s="9" t="s">
        <v>21</v>
      </c>
      <c r="E235" s="10">
        <v>0</v>
      </c>
      <c r="F235" s="10">
        <v>0</v>
      </c>
      <c r="G235" s="10">
        <v>0.31</v>
      </c>
      <c r="H235" s="14">
        <v>0</v>
      </c>
    </row>
    <row r="236" spans="1:9" ht="24.75" customHeight="1" x14ac:dyDescent="0.25">
      <c r="A236" s="1"/>
      <c r="B236" s="158"/>
      <c r="C236" s="8" t="s">
        <v>22</v>
      </c>
      <c r="D236" s="9" t="s">
        <v>23</v>
      </c>
      <c r="E236" s="10">
        <v>0</v>
      </c>
      <c r="F236" s="10">
        <v>10130</v>
      </c>
      <c r="G236" s="10">
        <v>10130</v>
      </c>
      <c r="H236" s="14">
        <f>G236/F236*100</f>
        <v>100</v>
      </c>
    </row>
    <row r="237" spans="1:9" ht="18" customHeight="1" x14ac:dyDescent="0.25">
      <c r="A237" s="1"/>
      <c r="B237" s="158"/>
      <c r="C237" s="8" t="s">
        <v>24</v>
      </c>
      <c r="D237" s="9" t="s">
        <v>25</v>
      </c>
      <c r="E237" s="10">
        <v>0</v>
      </c>
      <c r="F237" s="10">
        <v>118145.43</v>
      </c>
      <c r="G237" s="10">
        <v>118567.93</v>
      </c>
      <c r="H237" s="14">
        <f>G237/F237*100</f>
        <v>100.3576101081523</v>
      </c>
    </row>
    <row r="238" spans="1:9" ht="93" customHeight="1" x14ac:dyDescent="0.25">
      <c r="A238" s="1"/>
      <c r="B238" s="158"/>
      <c r="C238" s="8" t="s">
        <v>127</v>
      </c>
      <c r="D238" s="9" t="s">
        <v>61</v>
      </c>
      <c r="E238" s="10">
        <v>84772</v>
      </c>
      <c r="F238" s="10">
        <v>81007</v>
      </c>
      <c r="G238" s="10">
        <v>81007</v>
      </c>
      <c r="H238" s="14">
        <f t="shared" si="53"/>
        <v>100</v>
      </c>
    </row>
    <row r="239" spans="1:9" x14ac:dyDescent="0.25">
      <c r="A239" s="12"/>
      <c r="B239" s="158"/>
      <c r="C239" s="8"/>
      <c r="D239" s="17" t="s">
        <v>26</v>
      </c>
      <c r="E239" s="18">
        <f>E240</f>
        <v>418609</v>
      </c>
      <c r="F239" s="18">
        <f>F240</f>
        <v>430894.02</v>
      </c>
      <c r="G239" s="18">
        <f>G240</f>
        <v>430894.02</v>
      </c>
      <c r="H239" s="14">
        <f t="shared" si="53"/>
        <v>100</v>
      </c>
    </row>
    <row r="240" spans="1:9" ht="88.5" customHeight="1" x14ac:dyDescent="0.25">
      <c r="A240" s="12"/>
      <c r="B240" s="160"/>
      <c r="C240" s="8" t="s">
        <v>27</v>
      </c>
      <c r="D240" s="9" t="s">
        <v>28</v>
      </c>
      <c r="E240" s="10">
        <v>418609</v>
      </c>
      <c r="F240" s="10">
        <v>430894.02</v>
      </c>
      <c r="G240" s="10">
        <v>430894.02</v>
      </c>
      <c r="H240" s="14">
        <f t="shared" si="53"/>
        <v>100</v>
      </c>
    </row>
    <row r="241" spans="1:8" ht="25.5" customHeight="1" x14ac:dyDescent="0.25">
      <c r="A241" s="12"/>
      <c r="B241" s="90" t="s">
        <v>165</v>
      </c>
      <c r="C241" s="91"/>
      <c r="D241" s="92" t="s">
        <v>32</v>
      </c>
      <c r="E241" s="93">
        <f>E242+E244</f>
        <v>688246</v>
      </c>
      <c r="F241" s="93">
        <f t="shared" ref="F241:G241" si="55">F242+F244</f>
        <v>549962.04</v>
      </c>
      <c r="G241" s="93">
        <f t="shared" si="55"/>
        <v>550062.04</v>
      </c>
      <c r="H241" s="94">
        <f t="shared" si="53"/>
        <v>100.01818307314447</v>
      </c>
    </row>
    <row r="242" spans="1:8" x14ac:dyDescent="0.25">
      <c r="A242" s="12"/>
      <c r="B242" s="146"/>
      <c r="C242" s="2"/>
      <c r="D242" s="82" t="s">
        <v>12</v>
      </c>
      <c r="E242" s="4">
        <f>E243</f>
        <v>0</v>
      </c>
      <c r="F242" s="4">
        <f t="shared" ref="F242:G242" si="56">F243</f>
        <v>0</v>
      </c>
      <c r="G242" s="4">
        <f t="shared" si="56"/>
        <v>100</v>
      </c>
      <c r="H242" s="14">
        <v>0</v>
      </c>
    </row>
    <row r="243" spans="1:8" x14ac:dyDescent="0.25">
      <c r="A243" s="12"/>
      <c r="B243" s="146"/>
      <c r="C243" s="8" t="s">
        <v>18</v>
      </c>
      <c r="D243" s="9" t="s">
        <v>173</v>
      </c>
      <c r="E243" s="10">
        <v>0</v>
      </c>
      <c r="F243" s="10">
        <v>0</v>
      </c>
      <c r="G243" s="10">
        <v>100</v>
      </c>
      <c r="H243" s="14">
        <v>0</v>
      </c>
    </row>
    <row r="244" spans="1:8" ht="21" customHeight="1" x14ac:dyDescent="0.25">
      <c r="A244" s="12"/>
      <c r="B244" s="28"/>
      <c r="C244" s="8"/>
      <c r="D244" s="9" t="s">
        <v>174</v>
      </c>
      <c r="E244" s="10">
        <f t="shared" ref="E244:G244" si="57">E245</f>
        <v>688246</v>
      </c>
      <c r="F244" s="10">
        <f t="shared" si="57"/>
        <v>549962.04</v>
      </c>
      <c r="G244" s="10">
        <f t="shared" si="57"/>
        <v>549962.04</v>
      </c>
      <c r="H244" s="30">
        <f>G244/F244*100</f>
        <v>100</v>
      </c>
    </row>
    <row r="245" spans="1:8" ht="93" customHeight="1" x14ac:dyDescent="0.25">
      <c r="A245" s="12"/>
      <c r="B245" s="28"/>
      <c r="C245" s="8" t="s">
        <v>27</v>
      </c>
      <c r="D245" s="9" t="s">
        <v>28</v>
      </c>
      <c r="E245" s="10">
        <v>688246</v>
      </c>
      <c r="F245" s="10">
        <v>549962.04</v>
      </c>
      <c r="G245" s="10">
        <v>549962.04</v>
      </c>
      <c r="H245" s="30">
        <f>G245/F245*100</f>
        <v>100</v>
      </c>
    </row>
    <row r="246" spans="1:8" ht="19.5" customHeight="1" x14ac:dyDescent="0.25">
      <c r="A246" s="86" t="s">
        <v>166</v>
      </c>
      <c r="B246" s="106"/>
      <c r="C246" s="106"/>
      <c r="D246" s="107" t="s">
        <v>167</v>
      </c>
      <c r="E246" s="108">
        <f ca="1">E247+E250</f>
        <v>0</v>
      </c>
      <c r="F246" s="108">
        <f>F247+F250</f>
        <v>377077.41</v>
      </c>
      <c r="G246" s="108">
        <f>G247+G250</f>
        <v>377077.41</v>
      </c>
      <c r="H246" s="109">
        <f t="shared" si="53"/>
        <v>100</v>
      </c>
    </row>
    <row r="247" spans="1:8" ht="25.5" customHeight="1" x14ac:dyDescent="0.25">
      <c r="A247" s="161"/>
      <c r="B247" s="126">
        <v>92601</v>
      </c>
      <c r="C247" s="118"/>
      <c r="D247" s="119" t="s">
        <v>185</v>
      </c>
      <c r="E247" s="121">
        <f t="shared" ref="E247:G248" ca="1" si="58">E248</f>
        <v>0</v>
      </c>
      <c r="F247" s="120">
        <f t="shared" si="58"/>
        <v>350000</v>
      </c>
      <c r="G247" s="121">
        <f t="shared" si="58"/>
        <v>350000</v>
      </c>
      <c r="H247" s="140">
        <f>G24/F247*100</f>
        <v>77.010734285714292</v>
      </c>
    </row>
    <row r="248" spans="1:8" ht="18" customHeight="1" x14ac:dyDescent="0.25">
      <c r="A248" s="162"/>
      <c r="B248" s="164"/>
      <c r="C248" s="122"/>
      <c r="D248" s="123" t="s">
        <v>26</v>
      </c>
      <c r="E248" s="125">
        <f t="shared" ca="1" si="58"/>
        <v>0</v>
      </c>
      <c r="F248" s="124">
        <f t="shared" si="58"/>
        <v>350000</v>
      </c>
      <c r="G248" s="125">
        <f>G249</f>
        <v>350000</v>
      </c>
      <c r="H248" s="141">
        <f>G248/F248*100</f>
        <v>100</v>
      </c>
    </row>
    <row r="249" spans="1:8" ht="78" customHeight="1" x14ac:dyDescent="0.25">
      <c r="A249" s="162"/>
      <c r="B249" s="165"/>
      <c r="C249" s="78">
        <v>6260</v>
      </c>
      <c r="D249" s="77" t="s">
        <v>187</v>
      </c>
      <c r="E249" s="79">
        <f ca="1">E249</f>
        <v>0</v>
      </c>
      <c r="F249" s="67">
        <v>350000</v>
      </c>
      <c r="G249" s="79">
        <v>350000</v>
      </c>
      <c r="H249" s="136">
        <f>G249/F249*100</f>
        <v>100</v>
      </c>
    </row>
    <row r="250" spans="1:8" ht="25.5" customHeight="1" x14ac:dyDescent="0.25">
      <c r="A250" s="162"/>
      <c r="B250" s="127" t="s">
        <v>168</v>
      </c>
      <c r="C250" s="114"/>
      <c r="D250" s="115" t="s">
        <v>32</v>
      </c>
      <c r="E250" s="116">
        <f>E251</f>
        <v>0</v>
      </c>
      <c r="F250" s="116">
        <f>F251</f>
        <v>27077.41</v>
      </c>
      <c r="G250" s="116">
        <f>G251</f>
        <v>27077.41</v>
      </c>
      <c r="H250" s="117">
        <v>0</v>
      </c>
    </row>
    <row r="251" spans="1:8" ht="23.25" customHeight="1" x14ac:dyDescent="0.25">
      <c r="A251" s="162"/>
      <c r="B251" s="84"/>
      <c r="C251" s="2"/>
      <c r="D251" s="3" t="s">
        <v>12</v>
      </c>
      <c r="E251" s="4">
        <f>E252+E253</f>
        <v>0</v>
      </c>
      <c r="F251" s="4">
        <f t="shared" ref="F251:G251" si="59">F252+F253</f>
        <v>27077.41</v>
      </c>
      <c r="G251" s="4">
        <f t="shared" si="59"/>
        <v>27077.41</v>
      </c>
      <c r="H251" s="14">
        <v>0</v>
      </c>
    </row>
    <row r="252" spans="1:8" ht="27.75" customHeight="1" x14ac:dyDescent="0.25">
      <c r="A252" s="162"/>
      <c r="B252" s="85"/>
      <c r="C252" s="27" t="s">
        <v>22</v>
      </c>
      <c r="D252" s="9" t="s">
        <v>23</v>
      </c>
      <c r="E252" s="4">
        <v>0</v>
      </c>
      <c r="F252" s="4">
        <v>300</v>
      </c>
      <c r="G252" s="4">
        <v>300</v>
      </c>
      <c r="H252" s="14">
        <v>0</v>
      </c>
    </row>
    <row r="253" spans="1:8" ht="18" customHeight="1" x14ac:dyDescent="0.25">
      <c r="A253" s="163"/>
      <c r="B253" s="12"/>
      <c r="C253" s="8" t="s">
        <v>24</v>
      </c>
      <c r="D253" s="9" t="s">
        <v>25</v>
      </c>
      <c r="E253" s="10">
        <v>0</v>
      </c>
      <c r="F253" s="10">
        <v>26777.41</v>
      </c>
      <c r="G253" s="10">
        <v>26777.41</v>
      </c>
      <c r="H253" s="14">
        <v>0</v>
      </c>
    </row>
    <row r="254" spans="1:8" x14ac:dyDescent="0.25">
      <c r="A254" s="152" t="s">
        <v>169</v>
      </c>
      <c r="B254" s="153"/>
      <c r="C254" s="153"/>
      <c r="D254" s="154"/>
      <c r="E254" s="37">
        <v>19105952.039999999</v>
      </c>
      <c r="F254" s="37">
        <f>F5+F23+F31+F44+F50+F72+F82+F87+F121+F134+F165+F194+F199+F204+F231+F246</f>
        <v>21369527.02</v>
      </c>
      <c r="G254" s="37">
        <f>G5+G23+G31+G44+G50+G72+G82+G87+G121+G134+G165+G194+G199+G204+G231+G246</f>
        <v>21435710.969999999</v>
      </c>
      <c r="H254" s="38">
        <f t="shared" si="53"/>
        <v>100.30971181504418</v>
      </c>
    </row>
  </sheetData>
  <mergeCells count="9">
    <mergeCell ref="A1:H3"/>
    <mergeCell ref="A254:D254"/>
    <mergeCell ref="B206:B212"/>
    <mergeCell ref="B56:B58"/>
    <mergeCell ref="B63:B68"/>
    <mergeCell ref="B233:B240"/>
    <mergeCell ref="A247:A253"/>
    <mergeCell ref="B248:B249"/>
    <mergeCell ref="B214:B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2016-03-16T12:37:33Z</dcterms:modified>
</cp:coreProperties>
</file>